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170" firstSheet="1" activeTab="2"/>
  </bookViews>
  <sheets>
    <sheet name="ФК РЗ  и ПРЗ декабрь 2006г" sheetId="1" r:id="rId1"/>
    <sheet name="ФУНК_КЛ_по PЗ и ПPЗ" sheetId="2" r:id="rId2"/>
    <sheet name="РЗ_ПРЗ_ЦСТ_ВР декабрь " sheetId="3" r:id="rId3"/>
  </sheets>
  <definedNames>
    <definedName name="Excel_BuiltIn_Print_Titles_1">'ФК РЗ  и ПРЗ декабрь 2006г'!$9:$9</definedName>
    <definedName name="Excel_BuiltIn_Print_Titles_2">'ФУНК_КЛ_по PЗ и ПPЗ'!$15:$15</definedName>
    <definedName name="Excel_BuiltIn_Print_Titles_3">'РЗ_ПРЗ_ЦСТ_ВР декабрь '!$12:$12</definedName>
  </definedNames>
  <calcPr fullCalcOnLoad="1"/>
</workbook>
</file>

<file path=xl/sharedStrings.xml><?xml version="1.0" encoding="utf-8"?>
<sst xmlns="http://schemas.openxmlformats.org/spreadsheetml/2006/main" count="620" uniqueCount="214">
  <si>
    <t>Приложение  1</t>
  </si>
  <si>
    <t>к Постановлению Совета народных</t>
  </si>
  <si>
    <t>депутатов  МО "Гиагинский  район"</t>
  </si>
  <si>
    <t>от "_____"______________2006 г.______</t>
  </si>
  <si>
    <t>Распределение  ассигнований из бюджета муниципального образования " Гиагинский район" на 2006 год по разделам и подразделам функциональной классификации расходов бюджетов Российской Федерации</t>
  </si>
  <si>
    <t>Наименование</t>
  </si>
  <si>
    <t>РЗ</t>
  </si>
  <si>
    <t>ПРЗ</t>
  </si>
  <si>
    <t>уточн. бюджет</t>
  </si>
  <si>
    <t>Всего</t>
  </si>
  <si>
    <t>Общегосударственные расходы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</si>
  <si>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</si>
  <si>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</si>
  <si>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</si>
  <si>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законодательных(представительных) органов государственной власти и местного самоуправления</t>
  </si>
  <si>
    <t>03</t>
  </si>
  <si>
    <t>Функционирование Правительства Российской Федерации, высших органов исполнительнойвласти субъектов РФ, местных администраций</t>
  </si>
  <si>
    <t>04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</si>
  <si>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</si>
  <si>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</si>
  <si>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</si>
  <si>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12</t>
  </si>
  <si>
    <t>Резервные фонды</t>
  </si>
  <si>
    <t>13</t>
  </si>
  <si>
    <t xml:space="preserve">Другие общегосударственные вопросы </t>
  </si>
  <si>
    <t>15</t>
  </si>
  <si>
    <t>Национальная экономика</t>
  </si>
  <si>
    <t>Сельское хозяйство</t>
  </si>
  <si>
    <t>05</t>
  </si>
  <si>
    <t>Водные ресурсы</t>
  </si>
  <si>
    <t>06</t>
  </si>
  <si>
    <t>Транспорт</t>
  </si>
  <si>
    <t>08</t>
  </si>
  <si>
    <t>Жилищно-коммунальное хозяйство</t>
  </si>
  <si>
    <t>Жилищное хозяйство</t>
  </si>
  <si>
    <t>Коммунальное  хозяйство</t>
  </si>
  <si>
    <t>Образование</t>
  </si>
  <si>
    <t>Дошкольное образование</t>
  </si>
  <si>
    <t>Общее образование</t>
  </si>
  <si>
    <t>Молодежная политика  и оздоровление детей</t>
  </si>
  <si>
    <t>Другие вопросы в области образования</t>
  </si>
  <si>
    <t>09</t>
  </si>
  <si>
    <t>Культура, кинематография и средства массовой информации</t>
  </si>
  <si>
    <t>Культура</t>
  </si>
  <si>
    <t>Кинематография</t>
  </si>
  <si>
    <t>Периодическая печать и издательства</t>
  </si>
  <si>
    <t xml:space="preserve">Другие вопросы в области культуры,кинематографии и средств массовой информации </t>
  </si>
  <si>
    <t>Здравоохранение и спорт</t>
  </si>
  <si>
    <t xml:space="preserve">Здравоохранение      </t>
  </si>
  <si>
    <t>Спорт и физическая  культура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</si>
  <si>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</si>
  <si>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</si>
  <si>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</si>
  <si>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</si>
  <si>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</si>
  <si>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Борьба с беспризорностью, опека, попечительство</t>
  </si>
  <si>
    <t>Межбюджетные отношения</t>
  </si>
  <si>
    <t>11</t>
  </si>
  <si>
    <t>Финансовая помощь бюджетам других уровней</t>
  </si>
  <si>
    <t>Управляющая делами Совета народных депутатов</t>
  </si>
  <si>
    <t>муниципального образования "Гиагинский район"</t>
  </si>
  <si>
    <t>С.И. Тхайцухова</t>
  </si>
  <si>
    <t>РАСПРЕДЕЛЕНИЕ РАСХОДОВ БЮДЖЕТА   МО " ГИАГИНСКИЙ РАЙОН"  НА 2006 ГОД</t>
  </si>
  <si>
    <t>ПО  РАЗДЕЛАМ И  ПОДРАЗДЕЛАМ  ФУНКЦИОНАЛЬНОЙ КЛАССИФИКАЦИИ</t>
  </si>
  <si>
    <t>РАСХОДОВ БЮДЖЕТОВ  РОССИЙСКОЙ ФЕДЕРАЦИИ</t>
  </si>
  <si>
    <t>утв. бюджет</t>
  </si>
  <si>
    <t>поправки</t>
  </si>
  <si>
    <t>ВСЕГО</t>
  </si>
  <si>
    <t>ОБЩЕГОСУДАРСТВЕННЫЕ  ВОПРОСЫ</t>
  </si>
  <si>
    <t>.01</t>
  </si>
  <si>
    <t>.03</t>
  </si>
  <si>
    <t>.04</t>
  </si>
  <si>
    <t>.07</t>
  </si>
  <si>
    <t>.12</t>
  </si>
  <si>
    <t>.13</t>
  </si>
  <si>
    <t>.15</t>
  </si>
  <si>
    <t xml:space="preserve">НАЦИОНАЛЬНАЯ  ЭКОНОМИКА </t>
  </si>
  <si>
    <t>ЖИЛИЩНО-КОММУНАЛЬНОЕ  ХОЗЯЙСТВО</t>
  </si>
  <si>
    <t>.05</t>
  </si>
  <si>
    <t>.02</t>
  </si>
  <si>
    <t>ОБРАЗОВАНИЕ</t>
  </si>
  <si>
    <t>.09</t>
  </si>
  <si>
    <t>КУЛЬТУРА, КИНЕМАТОГРАФИЯ,СРЕДСТВА МАССОВОЙ ИНФОРМАЦИИ</t>
  </si>
  <si>
    <t>.08</t>
  </si>
  <si>
    <t>ЗДРАВООХРАНЕНИЕ  И  СПОРТ</t>
  </si>
  <si>
    <t>СОЦИАЛЬНАЯ  ПОЛИТИКА</t>
  </si>
  <si>
    <t>.10</t>
  </si>
  <si>
    <t>МЕЖБЮДЖЕТНЫЕ ТРАНСФЕРТЫ</t>
  </si>
  <si>
    <t>.11</t>
  </si>
  <si>
    <t>Управ.делами Совета народных депутатов</t>
  </si>
  <si>
    <t>МО "Гиагинский район"</t>
  </si>
  <si>
    <t>ЦСР</t>
  </si>
  <si>
    <t>ВР</t>
  </si>
  <si>
    <t>% исполнения к уточненному плану</t>
  </si>
  <si>
    <t>Функционирование высшего должностного лица субъекта Российской Федерации и органа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</si>
  <si>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</si>
  <si>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</t>
  </si>
  <si>
    <t>Резервные фонды местных администраций</t>
  </si>
  <si>
    <t xml:space="preserve">Национальная экономика </t>
  </si>
  <si>
    <t>Другие вопросы в области национальной экономики</t>
  </si>
  <si>
    <t>Мероприятие по землеустройству и землепользованию</t>
  </si>
  <si>
    <t>Благоустройство</t>
  </si>
  <si>
    <t>Физическая культура и спорт</t>
  </si>
  <si>
    <t>Коммунальное хозяйство</t>
  </si>
  <si>
    <t>доп.клас.ФБ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</si>
  <si>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</si>
  <si>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</si>
  <si>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</si>
  <si>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</si>
  <si>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Уплата прочих налогов, сборов и иных платежей</t>
  </si>
  <si>
    <t>Резервные средства</t>
  </si>
  <si>
    <t>870</t>
  </si>
  <si>
    <t>Нацианальная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</si>
  <si>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</si>
  <si>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</si>
  <si>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</si>
  <si>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 xml:space="preserve"> </t>
  </si>
  <si>
    <t>120</t>
  </si>
  <si>
    <t>Расходы на выплаты персоналу государственных (муниципальных) органов</t>
  </si>
  <si>
    <t>Обеспечение функций органами местного самоуправления</t>
  </si>
  <si>
    <t>240</t>
  </si>
  <si>
    <t>Иные  закупки товаров, работ и услуг для обеспечения осударственных (муниципальных) нужд</t>
  </si>
  <si>
    <t>850</t>
  </si>
  <si>
    <t>Проведение выборов Главы муниципального образования</t>
  </si>
  <si>
    <t>Проведение выборов и референдумов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</si>
  <si>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</si>
  <si>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</si>
  <si>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Выполнение других обязательста муниципальных образований</t>
  </si>
  <si>
    <t>Реализация программных мероприятий</t>
  </si>
  <si>
    <t>Оценка недвижимости, признание прав и ругулирование отношений муниципальной собственностью</t>
  </si>
  <si>
    <t>Прочие мероприятия в области коммунального хозяйства</t>
  </si>
  <si>
    <t>Культура и кинематография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</si>
  <si>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</si>
  <si>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</si>
  <si>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</si>
  <si>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</si>
  <si>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Дорожное хозяйство (дорожные фонды)</t>
  </si>
  <si>
    <t>Подпрограмма "Снижение рисков и последствий чрезвычайных ситуаций природного и техногенного характера на  территории муниципального образования "Сергиевское сельское поселение"</t>
  </si>
  <si>
    <t>Реализация иных мероприятий в рамках внепрограммных мероприятий МО "Сергиевское сельское поселение"</t>
  </si>
  <si>
    <t>Пенсионное обеспечение лиц, замещающие муниципальные должности и муниципальные должности муниципальной службы в администрации  МО "Сергиевское сельское поселение"</t>
  </si>
  <si>
    <t>Подпрограмма "Обеспечение первичных мер пожарной безопасности в мунипальном образовании "Сергиевское сельское поселение"</t>
  </si>
  <si>
    <t>50,0</t>
  </si>
  <si>
    <t>100,0</t>
  </si>
  <si>
    <t>290</t>
  </si>
  <si>
    <t>Национальная оборона</t>
  </si>
  <si>
    <t>Осуществление первичного воинского учета на территориях,где отсутствуют военные комисариаты</t>
  </si>
  <si>
    <t>20</t>
  </si>
  <si>
    <t>611000Ф100</t>
  </si>
  <si>
    <t>616000Ф400</t>
  </si>
  <si>
    <t>61 000 61000</t>
  </si>
  <si>
    <t>61 000 61010</t>
  </si>
  <si>
    <t>6100051180</t>
  </si>
  <si>
    <t>6Э 0 0000000</t>
  </si>
  <si>
    <t>6Э 2 010000000</t>
  </si>
  <si>
    <t>6Э 1 0000100</t>
  </si>
  <si>
    <t>6Э 2 0000000</t>
  </si>
  <si>
    <t>00 0 0000000</t>
  </si>
  <si>
    <t>6Ч 2 0000200</t>
  </si>
  <si>
    <t>61 7 0000000</t>
  </si>
  <si>
    <t>0000000000</t>
  </si>
  <si>
    <t>61 7 000Ф200</t>
  </si>
  <si>
    <t>61 7 000Ф400</t>
  </si>
  <si>
    <t>61 8 000Ф500</t>
  </si>
  <si>
    <t>6Ч 0 0000000</t>
  </si>
  <si>
    <t>6Ч100001000</t>
  </si>
  <si>
    <t>6Ч300003000</t>
  </si>
  <si>
    <t>6Ч400004000</t>
  </si>
  <si>
    <t>6Ч500005000</t>
  </si>
  <si>
    <t>6Ч600006000</t>
  </si>
  <si>
    <t>6Ч700007000</t>
  </si>
  <si>
    <t>619000Ф700</t>
  </si>
  <si>
    <t>621000Ф600</t>
  </si>
  <si>
    <t>620000Ф8000</t>
  </si>
  <si>
    <t>622000Ф900</t>
  </si>
  <si>
    <t>6150000700</t>
  </si>
  <si>
    <t>61 5 0000000</t>
  </si>
  <si>
    <t>6170000100</t>
  </si>
  <si>
    <t>61 7 000Ф300</t>
  </si>
  <si>
    <t>6Я00500100</t>
  </si>
  <si>
    <t>6Я 000 06000</t>
  </si>
  <si>
    <t>6Я 0 0006100</t>
  </si>
  <si>
    <t>6Я 0 0007000</t>
  </si>
  <si>
    <t>6Я 0 0007100</t>
  </si>
  <si>
    <t>6Э40000000</t>
  </si>
  <si>
    <t xml:space="preserve">         </t>
  </si>
  <si>
    <t xml:space="preserve">Муниципальная программа «Благоустройство территории муниципального образования «Сергиевское сельское поселение» на 2017год и плановый период 2018-2019годы» </t>
  </si>
  <si>
    <t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на 2017 и плановый период 2018-2019 годы.»</t>
  </si>
  <si>
    <t>Подпрограмма «Озеленение территории муниципального образования «Сергиевское сельское поселение»  на 2017 и плановый период 2018-2019 годы.»</t>
  </si>
  <si>
    <t>Подпрограмма "Организация ритуальных услуг и содержание мест захоронения муниципального образования "Сергиевское сельское поселение" на 2017 и плановый период 2018-2019 годы.»</t>
  </si>
  <si>
    <t>Подпрограмма «Прочие мероприятия про благоустройству территории муниципального образования «Сергиевское сельское поселение» на 2017 и плановый период 2018-2019 годы.»</t>
  </si>
  <si>
    <t>Подпрограмма "Содержание и ремонт памятников и обелисков муниципального образования "Сергиевское сельское поселение"на 2017 и плановый период 2018-2019 годы.»</t>
  </si>
  <si>
    <t>Подпрограмма «Строительство и реконструкция дворовых детских и спортивных площадок в МО «Сергиевское сельское поселение» на 2017 и плановый период 2018-2019 годы.»</t>
  </si>
  <si>
    <t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на 2017год и плановый период2018-2019годы</t>
  </si>
  <si>
    <t>Муниципальная  программа «О противодействии коррупции в муниципальном образовании «Сергиевское сельское поселение» на 2016-2017годы»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</si>
  <si>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2017 и плановый период 2018-2019 гг..</t>
  </si>
  <si>
    <t>«Энергосбережение и повышение энергетической эффективности в муниципальном образовании «Сергиевское сельское поселение» на 2017 и плановый период 2018-2019 годы.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</si>
  <si>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2017 и плановый период 2018-2019гг»</t>
  </si>
  <si>
    <t>Распределение ассигнований из бюджета муниципального образования "Сергиевское сельское поселение" за    2018 год по разделам и подразделам, целевым статьям и видам расходов функциональной классификации расходов бюджетов Российской Федерации</t>
  </si>
  <si>
    <t>утвержден  ный план  2018 года ( первона- чальный)</t>
  </si>
  <si>
    <t>фактическое исполнение   2018г.</t>
  </si>
  <si>
    <t>50,1</t>
  </si>
  <si>
    <t>6Ч800008000</t>
  </si>
  <si>
    <t>1451</t>
  </si>
  <si>
    <t>37</t>
  </si>
  <si>
    <t>0</t>
  </si>
  <si>
    <t>305,8</t>
  </si>
  <si>
    <t>3719,4</t>
  </si>
  <si>
    <t>1358,9</t>
  </si>
  <si>
    <t>1290,2</t>
  </si>
  <si>
    <t>1858</t>
  </si>
  <si>
    <t>250,9</t>
  </si>
  <si>
    <t>4631,2</t>
  </si>
  <si>
    <t>Приложение № 3    к  Решению СНД № 115     от    13.05. 2019г.</t>
  </si>
  <si>
    <t>Уточненный план 2018год.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</si>
</sst>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"/>
    <numFmt numFmtId="166" formatCode="0.0%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</numFmts>
  <fonts count="47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>
        <color indexed="8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19" xfId="0" applyNumberFormat="1" applyFont="1" applyBorder="1" applyAlignment="1">
      <alignment horizontal="right"/>
    </xf>
    <xf numFmtId="49" fontId="2" fillId="0" borderId="17" xfId="58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>
      <alignment horizontal="right"/>
    </xf>
    <xf numFmtId="0" fontId="3" fillId="0" borderId="20" xfId="0" applyFont="1" applyBorder="1" applyAlignment="1">
      <alignment vertical="center" wrapText="1"/>
    </xf>
    <xf numFmtId="49" fontId="3" fillId="0" borderId="21" xfId="58" applyNumberFormat="1" applyFont="1" applyFill="1" applyBorder="1" applyAlignment="1" applyProtection="1">
      <alignment horizontal="right"/>
      <protection/>
    </xf>
    <xf numFmtId="49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0" fontId="3" fillId="0" borderId="23" xfId="0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horizontal="right"/>
    </xf>
    <xf numFmtId="0" fontId="2" fillId="0" borderId="19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right"/>
    </xf>
    <xf numFmtId="0" fontId="3" fillId="0" borderId="29" xfId="0" applyFont="1" applyBorder="1" applyAlignment="1">
      <alignment vertical="center" wrapText="1"/>
    </xf>
    <xf numFmtId="49" fontId="3" fillId="0" borderId="30" xfId="0" applyNumberFormat="1" applyFont="1" applyBorder="1" applyAlignment="1">
      <alignment horizontal="right"/>
    </xf>
    <xf numFmtId="49" fontId="3" fillId="0" borderId="31" xfId="0" applyNumberFormat="1" applyFont="1" applyBorder="1" applyAlignment="1">
      <alignment horizontal="right"/>
    </xf>
    <xf numFmtId="49" fontId="3" fillId="0" borderId="28" xfId="0" applyNumberFormat="1" applyFont="1" applyBorder="1" applyAlignment="1">
      <alignment horizontal="right"/>
    </xf>
    <xf numFmtId="0" fontId="3" fillId="0" borderId="24" xfId="0" applyFont="1" applyBorder="1" applyAlignment="1">
      <alignment vertical="center" wrapText="1"/>
    </xf>
    <xf numFmtId="1" fontId="3" fillId="0" borderId="24" xfId="0" applyNumberFormat="1" applyFont="1" applyBorder="1" applyAlignment="1">
      <alignment horizontal="right"/>
    </xf>
    <xf numFmtId="0" fontId="3" fillId="0" borderId="32" xfId="0" applyFont="1" applyBorder="1" applyAlignment="1">
      <alignment vertical="center" wrapText="1"/>
    </xf>
    <xf numFmtId="49" fontId="3" fillId="0" borderId="33" xfId="0" applyNumberFormat="1" applyFont="1" applyBorder="1" applyAlignment="1">
      <alignment horizontal="right"/>
    </xf>
    <xf numFmtId="49" fontId="3" fillId="0" borderId="34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right"/>
    </xf>
    <xf numFmtId="0" fontId="2" fillId="0" borderId="36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right"/>
    </xf>
    <xf numFmtId="1" fontId="2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horizontal="right"/>
    </xf>
    <xf numFmtId="1" fontId="3" fillId="0" borderId="4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0" fillId="0" borderId="17" xfId="0" applyBorder="1" applyAlignment="1">
      <alignment/>
    </xf>
    <xf numFmtId="1" fontId="4" fillId="0" borderId="18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/>
    </xf>
    <xf numFmtId="1" fontId="0" fillId="0" borderId="34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64" fontId="4" fillId="0" borderId="17" xfId="58" applyFont="1" applyFill="1" applyBorder="1" applyAlignment="1" applyProtection="1">
      <alignment/>
      <protection/>
    </xf>
    <xf numFmtId="1" fontId="0" fillId="0" borderId="22" xfId="0" applyNumberFormat="1" applyBorder="1" applyAlignment="1">
      <alignment horizontal="right"/>
    </xf>
    <xf numFmtId="0" fontId="0" fillId="0" borderId="20" xfId="0" applyFont="1" applyBorder="1" applyAlignment="1">
      <alignment vertical="center" wrapText="1"/>
    </xf>
    <xf numFmtId="49" fontId="0" fillId="0" borderId="21" xfId="58" applyNumberFormat="1" applyFont="1" applyFill="1" applyBorder="1" applyAlignment="1" applyProtection="1">
      <alignment/>
      <protection/>
    </xf>
    <xf numFmtId="49" fontId="0" fillId="0" borderId="21" xfId="0" applyNumberFormat="1" applyFont="1" applyBorder="1" applyAlignment="1">
      <alignment/>
    </xf>
    <xf numFmtId="1" fontId="0" fillId="0" borderId="21" xfId="0" applyNumberFormat="1" applyBorder="1" applyAlignment="1">
      <alignment horizontal="right"/>
    </xf>
    <xf numFmtId="0" fontId="0" fillId="0" borderId="21" xfId="0" applyFont="1" applyBorder="1" applyAlignment="1">
      <alignment/>
    </xf>
    <xf numFmtId="1" fontId="0" fillId="0" borderId="42" xfId="0" applyNumberFormat="1" applyBorder="1" applyAlignment="1">
      <alignment horizontal="right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1" fontId="0" fillId="0" borderId="43" xfId="0" applyNumberFormat="1" applyBorder="1" applyAlignment="1">
      <alignment horizontal="right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4" fillId="0" borderId="17" xfId="0" applyFont="1" applyBorder="1" applyAlignment="1">
      <alignment/>
    </xf>
    <xf numFmtId="49" fontId="0" fillId="0" borderId="24" xfId="0" applyNumberFormat="1" applyFont="1" applyBorder="1" applyAlignment="1">
      <alignment/>
    </xf>
    <xf numFmtId="1" fontId="0" fillId="0" borderId="44" xfId="0" applyNumberFormat="1" applyBorder="1" applyAlignment="1">
      <alignment horizontal="right"/>
    </xf>
    <xf numFmtId="0" fontId="4" fillId="0" borderId="19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1" fontId="4" fillId="0" borderId="45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" fontId="0" fillId="0" borderId="46" xfId="0" applyNumberFormat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/>
    </xf>
    <xf numFmtId="1" fontId="4" fillId="0" borderId="47" xfId="0" applyNumberFormat="1" applyFont="1" applyBorder="1" applyAlignment="1">
      <alignment horizontal="right"/>
    </xf>
    <xf numFmtId="49" fontId="0" fillId="0" borderId="28" xfId="0" applyNumberFormat="1" applyFont="1" applyBorder="1" applyAlignment="1">
      <alignment/>
    </xf>
    <xf numFmtId="1" fontId="4" fillId="0" borderId="37" xfId="0" applyNumberFormat="1" applyFont="1" applyBorder="1" applyAlignment="1">
      <alignment horizontal="right"/>
    </xf>
    <xf numFmtId="0" fontId="0" fillId="0" borderId="16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1" fontId="0" fillId="0" borderId="39" xfId="0" applyNumberFormat="1" applyBorder="1" applyAlignment="1">
      <alignment horizontal="right"/>
    </xf>
    <xf numFmtId="1" fontId="0" fillId="0" borderId="4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20" xfId="0" applyFont="1" applyBorder="1" applyAlignment="1">
      <alignment wrapText="1"/>
    </xf>
    <xf numFmtId="1" fontId="3" fillId="0" borderId="2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25" xfId="0" applyFont="1" applyBorder="1" applyAlignment="1">
      <alignment wrapText="1"/>
    </xf>
    <xf numFmtId="49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 wrapText="1"/>
    </xf>
    <xf numFmtId="1" fontId="3" fillId="0" borderId="48" xfId="0" applyNumberFormat="1" applyFont="1" applyBorder="1" applyAlignment="1">
      <alignment/>
    </xf>
    <xf numFmtId="49" fontId="3" fillId="0" borderId="49" xfId="0" applyNumberFormat="1" applyFont="1" applyBorder="1" applyAlignment="1">
      <alignment horizontal="right"/>
    </xf>
    <xf numFmtId="1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 wrapText="1"/>
    </xf>
    <xf numFmtId="49" fontId="2" fillId="0" borderId="51" xfId="0" applyNumberFormat="1" applyFont="1" applyBorder="1" applyAlignment="1">
      <alignment horizontal="right"/>
    </xf>
    <xf numFmtId="0" fontId="3" fillId="0" borderId="4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" fontId="3" fillId="0" borderId="28" xfId="0" applyNumberFormat="1" applyFont="1" applyBorder="1" applyAlignment="1">
      <alignment/>
    </xf>
    <xf numFmtId="1" fontId="3" fillId="0" borderId="48" xfId="0" applyNumberFormat="1" applyFont="1" applyBorder="1" applyAlignment="1">
      <alignment horizontal="right"/>
    </xf>
    <xf numFmtId="49" fontId="3" fillId="0" borderId="51" xfId="0" applyNumberFormat="1" applyFont="1" applyBorder="1" applyAlignment="1">
      <alignment horizontal="right"/>
    </xf>
    <xf numFmtId="1" fontId="3" fillId="0" borderId="51" xfId="0" applyNumberFormat="1" applyFont="1" applyBorder="1" applyAlignment="1">
      <alignment/>
    </xf>
    <xf numFmtId="1" fontId="3" fillId="0" borderId="49" xfId="0" applyNumberFormat="1" applyFont="1" applyBorder="1" applyAlignment="1">
      <alignment/>
    </xf>
    <xf numFmtId="49" fontId="3" fillId="0" borderId="11" xfId="58" applyNumberFormat="1" applyFont="1" applyFill="1" applyBorder="1" applyAlignment="1" applyProtection="1">
      <alignment horizontal="right"/>
      <protection/>
    </xf>
    <xf numFmtId="49" fontId="2" fillId="0" borderId="52" xfId="0" applyNumberFormat="1" applyFont="1" applyBorder="1" applyAlignment="1">
      <alignment horizontal="right"/>
    </xf>
    <xf numFmtId="1" fontId="2" fillId="0" borderId="52" xfId="0" applyNumberFormat="1" applyFont="1" applyBorder="1" applyAlignment="1">
      <alignment/>
    </xf>
    <xf numFmtId="49" fontId="3" fillId="0" borderId="53" xfId="0" applyNumberFormat="1" applyFont="1" applyBorder="1" applyAlignment="1">
      <alignment horizontal="right"/>
    </xf>
    <xf numFmtId="49" fontId="3" fillId="0" borderId="54" xfId="0" applyNumberFormat="1" applyFont="1" applyBorder="1" applyAlignment="1">
      <alignment horizontal="right"/>
    </xf>
    <xf numFmtId="0" fontId="2" fillId="0" borderId="20" xfId="0" applyFont="1" applyBorder="1" applyAlignment="1">
      <alignment wrapText="1"/>
    </xf>
    <xf numFmtId="0" fontId="2" fillId="0" borderId="55" xfId="0" applyFont="1" applyBorder="1" applyAlignment="1">
      <alignment wrapText="1"/>
    </xf>
    <xf numFmtId="49" fontId="3" fillId="0" borderId="52" xfId="0" applyNumberFormat="1" applyFont="1" applyBorder="1" applyAlignment="1">
      <alignment horizontal="right"/>
    </xf>
    <xf numFmtId="1" fontId="2" fillId="0" borderId="56" xfId="0" applyNumberFormat="1" applyFont="1" applyBorder="1" applyAlignment="1">
      <alignment/>
    </xf>
    <xf numFmtId="1" fontId="3" fillId="0" borderId="57" xfId="0" applyNumberFormat="1" applyFont="1" applyBorder="1" applyAlignment="1">
      <alignment/>
    </xf>
    <xf numFmtId="9" fontId="1" fillId="0" borderId="0" xfId="55" applyFont="1" applyAlignment="1">
      <alignment/>
    </xf>
    <xf numFmtId="10" fontId="0" fillId="0" borderId="0" xfId="0" applyNumberFormat="1" applyAlignment="1">
      <alignment/>
    </xf>
    <xf numFmtId="1" fontId="2" fillId="0" borderId="51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58" xfId="0" applyFont="1" applyBorder="1" applyAlignment="1">
      <alignment wrapText="1"/>
    </xf>
    <xf numFmtId="49" fontId="3" fillId="0" borderId="58" xfId="0" applyNumberFormat="1" applyFont="1" applyBorder="1" applyAlignment="1">
      <alignment horizontal="right"/>
    </xf>
    <xf numFmtId="1" fontId="2" fillId="0" borderId="51" xfId="0" applyNumberFormat="1" applyFont="1" applyBorder="1" applyAlignment="1">
      <alignment/>
    </xf>
    <xf numFmtId="1" fontId="3" fillId="0" borderId="53" xfId="0" applyNumberFormat="1" applyFont="1" applyBorder="1" applyAlignment="1">
      <alignment/>
    </xf>
    <xf numFmtId="49" fontId="2" fillId="0" borderId="50" xfId="0" applyNumberFormat="1" applyFont="1" applyBorder="1" applyAlignment="1">
      <alignment horizontal="right"/>
    </xf>
    <xf numFmtId="0" fontId="2" fillId="0" borderId="59" xfId="0" applyFont="1" applyBorder="1" applyAlignment="1">
      <alignment wrapText="1"/>
    </xf>
    <xf numFmtId="1" fontId="3" fillId="0" borderId="34" xfId="0" applyNumberFormat="1" applyFont="1" applyBorder="1" applyAlignment="1">
      <alignment/>
    </xf>
    <xf numFmtId="1" fontId="3" fillId="0" borderId="42" xfId="0" applyNumberFormat="1" applyFont="1" applyBorder="1" applyAlignment="1">
      <alignment/>
    </xf>
    <xf numFmtId="1" fontId="3" fillId="0" borderId="43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60" xfId="0" applyNumberFormat="1" applyFont="1" applyBorder="1" applyAlignment="1">
      <alignment/>
    </xf>
    <xf numFmtId="1" fontId="3" fillId="0" borderId="58" xfId="0" applyNumberFormat="1" applyFont="1" applyBorder="1" applyAlignment="1">
      <alignment/>
    </xf>
    <xf numFmtId="0" fontId="3" fillId="0" borderId="53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4" fillId="0" borderId="0" xfId="0" applyFont="1" applyAlignment="1">
      <alignment/>
    </xf>
    <xf numFmtId="1" fontId="3" fillId="0" borderId="49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1" fontId="2" fillId="0" borderId="62" xfId="0" applyNumberFormat="1" applyFont="1" applyBorder="1" applyAlignment="1">
      <alignment/>
    </xf>
    <xf numFmtId="1" fontId="2" fillId="0" borderId="63" xfId="0" applyNumberFormat="1" applyFont="1" applyBorder="1" applyAlignment="1">
      <alignment/>
    </xf>
    <xf numFmtId="1" fontId="2" fillId="0" borderId="53" xfId="0" applyNumberFormat="1" applyFont="1" applyBorder="1" applyAlignment="1">
      <alignment/>
    </xf>
    <xf numFmtId="0" fontId="2" fillId="0" borderId="63" xfId="0" applyFont="1" applyBorder="1" applyAlignment="1">
      <alignment wrapText="1"/>
    </xf>
    <xf numFmtId="49" fontId="3" fillId="0" borderId="12" xfId="0" applyNumberFormat="1" applyFont="1" applyBorder="1" applyAlignment="1">
      <alignment horizontal="right"/>
    </xf>
    <xf numFmtId="49" fontId="2" fillId="0" borderId="55" xfId="0" applyNumberFormat="1" applyFont="1" applyBorder="1" applyAlignment="1">
      <alignment horizontal="right"/>
    </xf>
    <xf numFmtId="0" fontId="8" fillId="0" borderId="48" xfId="0" applyFont="1" applyBorder="1" applyAlignment="1">
      <alignment wrapText="1"/>
    </xf>
    <xf numFmtId="0" fontId="8" fillId="0" borderId="58" xfId="0" applyFont="1" applyBorder="1" applyAlignment="1">
      <alignment wrapText="1"/>
    </xf>
    <xf numFmtId="0" fontId="9" fillId="0" borderId="62" xfId="0" applyFont="1" applyBorder="1" applyAlignment="1">
      <alignment wrapText="1"/>
    </xf>
    <xf numFmtId="49" fontId="8" fillId="0" borderId="48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horizontal="right"/>
    </xf>
    <xf numFmtId="0" fontId="2" fillId="0" borderId="48" xfId="0" applyFont="1" applyBorder="1" applyAlignment="1">
      <alignment wrapText="1"/>
    </xf>
    <xf numFmtId="49" fontId="2" fillId="0" borderId="64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1" fontId="2" fillId="0" borderId="42" xfId="0" applyNumberFormat="1" applyFont="1" applyBorder="1" applyAlignment="1">
      <alignment/>
    </xf>
    <xf numFmtId="49" fontId="2" fillId="0" borderId="53" xfId="0" applyNumberFormat="1" applyFont="1" applyBorder="1" applyAlignment="1">
      <alignment horizontal="right"/>
    </xf>
    <xf numFmtId="49" fontId="2" fillId="0" borderId="65" xfId="0" applyNumberFormat="1" applyFont="1" applyBorder="1" applyAlignment="1">
      <alignment horizontal="right"/>
    </xf>
    <xf numFmtId="1" fontId="2" fillId="0" borderId="6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66" xfId="0" applyFont="1" applyBorder="1" applyAlignment="1">
      <alignment wrapText="1"/>
    </xf>
    <xf numFmtId="49" fontId="2" fillId="0" borderId="67" xfId="0" applyNumberFormat="1" applyFont="1" applyBorder="1" applyAlignment="1">
      <alignment horizontal="right"/>
    </xf>
    <xf numFmtId="49" fontId="2" fillId="0" borderId="68" xfId="0" applyNumberFormat="1" applyFont="1" applyBorder="1" applyAlignment="1">
      <alignment horizontal="right"/>
    </xf>
    <xf numFmtId="1" fontId="2" fillId="0" borderId="69" xfId="0" applyNumberFormat="1" applyFont="1" applyBorder="1" applyAlignment="1">
      <alignment/>
    </xf>
    <xf numFmtId="49" fontId="2" fillId="0" borderId="70" xfId="0" applyNumberFormat="1" applyFont="1" applyBorder="1" applyAlignment="1">
      <alignment horizontal="right"/>
    </xf>
    <xf numFmtId="0" fontId="9" fillId="0" borderId="71" xfId="0" applyFont="1" applyBorder="1" applyAlignment="1">
      <alignment wrapText="1"/>
    </xf>
    <xf numFmtId="1" fontId="2" fillId="0" borderId="70" xfId="0" applyNumberFormat="1" applyFont="1" applyBorder="1" applyAlignment="1">
      <alignment/>
    </xf>
    <xf numFmtId="49" fontId="3" fillId="0" borderId="72" xfId="0" applyNumberFormat="1" applyFont="1" applyBorder="1" applyAlignment="1">
      <alignment horizontal="right"/>
    </xf>
    <xf numFmtId="1" fontId="3" fillId="0" borderId="54" xfId="0" applyNumberFormat="1" applyFont="1" applyBorder="1" applyAlignment="1">
      <alignment/>
    </xf>
    <xf numFmtId="49" fontId="3" fillId="0" borderId="73" xfId="0" applyNumberFormat="1" applyFont="1" applyBorder="1" applyAlignment="1">
      <alignment horizontal="right"/>
    </xf>
    <xf numFmtId="0" fontId="3" fillId="0" borderId="74" xfId="0" applyFont="1" applyBorder="1" applyAlignment="1">
      <alignment wrapText="1"/>
    </xf>
    <xf numFmtId="49" fontId="3" fillId="0" borderId="75" xfId="0" applyNumberFormat="1" applyFont="1" applyBorder="1" applyAlignment="1">
      <alignment horizontal="right"/>
    </xf>
    <xf numFmtId="1" fontId="3" fillId="0" borderId="72" xfId="0" applyNumberFormat="1" applyFont="1" applyBorder="1" applyAlignment="1">
      <alignment/>
    </xf>
    <xf numFmtId="1" fontId="3" fillId="0" borderId="75" xfId="0" applyNumberFormat="1" applyFont="1" applyBorder="1" applyAlignment="1">
      <alignment/>
    </xf>
    <xf numFmtId="49" fontId="3" fillId="0" borderId="76" xfId="0" applyNumberFormat="1" applyFont="1" applyBorder="1" applyAlignment="1">
      <alignment horizontal="right"/>
    </xf>
    <xf numFmtId="1" fontId="3" fillId="0" borderId="76" xfId="0" applyNumberFormat="1" applyFont="1" applyBorder="1" applyAlignment="1">
      <alignment/>
    </xf>
    <xf numFmtId="1" fontId="3" fillId="0" borderId="77" xfId="0" applyNumberFormat="1" applyFont="1" applyBorder="1" applyAlignment="1">
      <alignment/>
    </xf>
    <xf numFmtId="0" fontId="0" fillId="0" borderId="78" xfId="0" applyBorder="1" applyAlignment="1">
      <alignment/>
    </xf>
    <xf numFmtId="0" fontId="3" fillId="0" borderId="79" xfId="0" applyFont="1" applyBorder="1" applyAlignment="1">
      <alignment wrapText="1"/>
    </xf>
    <xf numFmtId="49" fontId="3" fillId="0" borderId="42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80" xfId="0" applyNumberFormat="1" applyFont="1" applyBorder="1" applyAlignment="1">
      <alignment horizontal="right"/>
    </xf>
    <xf numFmtId="49" fontId="3" fillId="0" borderId="81" xfId="0" applyNumberFormat="1" applyFont="1" applyBorder="1" applyAlignment="1">
      <alignment horizontal="right"/>
    </xf>
    <xf numFmtId="0" fontId="3" fillId="0" borderId="73" xfId="0" applyFont="1" applyBorder="1" applyAlignment="1">
      <alignment wrapText="1"/>
    </xf>
    <xf numFmtId="0" fontId="3" fillId="0" borderId="82" xfId="0" applyFont="1" applyBorder="1" applyAlignment="1">
      <alignment wrapText="1"/>
    </xf>
    <xf numFmtId="49" fontId="3" fillId="0" borderId="83" xfId="0" applyNumberFormat="1" applyFont="1" applyBorder="1" applyAlignment="1">
      <alignment horizontal="right"/>
    </xf>
    <xf numFmtId="49" fontId="8" fillId="0" borderId="53" xfId="0" applyNumberFormat="1" applyFont="1" applyBorder="1" applyAlignment="1">
      <alignment wrapText="1"/>
    </xf>
    <xf numFmtId="1" fontId="2" fillId="0" borderId="56" xfId="0" applyNumberFormat="1" applyFont="1" applyBorder="1" applyAlignment="1">
      <alignment horizontal="right"/>
    </xf>
    <xf numFmtId="1" fontId="2" fillId="0" borderId="60" xfId="0" applyNumberFormat="1" applyFont="1" applyBorder="1" applyAlignment="1">
      <alignment horizontal="right"/>
    </xf>
    <xf numFmtId="49" fontId="2" fillId="0" borderId="84" xfId="0" applyNumberFormat="1" applyFont="1" applyBorder="1" applyAlignment="1">
      <alignment horizontal="center"/>
    </xf>
    <xf numFmtId="0" fontId="2" fillId="0" borderId="85" xfId="0" applyFont="1" applyBorder="1" applyAlignment="1">
      <alignment wrapText="1"/>
    </xf>
    <xf numFmtId="49" fontId="2" fillId="0" borderId="52" xfId="0" applyNumberFormat="1" applyFont="1" applyBorder="1" applyAlignment="1">
      <alignment/>
    </xf>
    <xf numFmtId="49" fontId="2" fillId="0" borderId="56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49" fontId="3" fillId="0" borderId="86" xfId="0" applyNumberFormat="1" applyFont="1" applyBorder="1" applyAlignment="1">
      <alignment horizontal="right"/>
    </xf>
    <xf numFmtId="49" fontId="3" fillId="0" borderId="87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49" fontId="2" fillId="0" borderId="51" xfId="0" applyNumberFormat="1" applyFont="1" applyBorder="1" applyAlignment="1">
      <alignment horizontal="center"/>
    </xf>
    <xf numFmtId="49" fontId="2" fillId="0" borderId="88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wrapText="1"/>
    </xf>
    <xf numFmtId="49" fontId="2" fillId="0" borderId="58" xfId="0" applyNumberFormat="1" applyFont="1" applyBorder="1" applyAlignment="1">
      <alignment horizontal="right"/>
    </xf>
    <xf numFmtId="0" fontId="2" fillId="0" borderId="71" xfId="0" applyFont="1" applyBorder="1" applyAlignment="1">
      <alignment wrapText="1"/>
    </xf>
    <xf numFmtId="49" fontId="2" fillId="0" borderId="48" xfId="0" applyNumberFormat="1" applyFont="1" applyBorder="1" applyAlignment="1">
      <alignment horizontal="right"/>
    </xf>
    <xf numFmtId="49" fontId="8" fillId="0" borderId="48" xfId="0" applyNumberFormat="1" applyFont="1" applyBorder="1" applyAlignment="1">
      <alignment horizontal="right" wrapText="1"/>
    </xf>
    <xf numFmtId="49" fontId="11" fillId="0" borderId="48" xfId="0" applyNumberFormat="1" applyFont="1" applyBorder="1" applyAlignment="1">
      <alignment horizontal="right" wrapText="1"/>
    </xf>
    <xf numFmtId="0" fontId="2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 wrapText="1"/>
    </xf>
    <xf numFmtId="0" fontId="2" fillId="0" borderId="48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7" fillId="0" borderId="48" xfId="0" applyFont="1" applyBorder="1" applyAlignment="1">
      <alignment/>
    </xf>
    <xf numFmtId="1" fontId="2" fillId="0" borderId="48" xfId="0" applyNumberFormat="1" applyFont="1" applyBorder="1" applyAlignment="1">
      <alignment horizontal="right"/>
    </xf>
    <xf numFmtId="49" fontId="2" fillId="0" borderId="48" xfId="58" applyNumberFormat="1" applyFont="1" applyFill="1" applyBorder="1" applyAlignment="1" applyProtection="1">
      <alignment horizontal="right"/>
      <protection/>
    </xf>
    <xf numFmtId="164" fontId="2" fillId="0" borderId="48" xfId="58" applyFont="1" applyFill="1" applyBorder="1" applyAlignment="1" applyProtection="1">
      <alignment/>
      <protection/>
    </xf>
    <xf numFmtId="1" fontId="2" fillId="0" borderId="48" xfId="0" applyNumberFormat="1" applyFont="1" applyBorder="1" applyAlignment="1">
      <alignment/>
    </xf>
    <xf numFmtId="49" fontId="2" fillId="0" borderId="48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12" fillId="0" borderId="89" xfId="0" applyFont="1" applyBorder="1" applyAlignment="1">
      <alignment wrapText="1"/>
    </xf>
    <xf numFmtId="0" fontId="2" fillId="0" borderId="90" xfId="0" applyFont="1" applyBorder="1" applyAlignment="1">
      <alignment wrapText="1"/>
    </xf>
    <xf numFmtId="49" fontId="2" fillId="0" borderId="85" xfId="0" applyNumberFormat="1" applyFont="1" applyBorder="1" applyAlignment="1">
      <alignment horizontal="right"/>
    </xf>
    <xf numFmtId="49" fontId="3" fillId="0" borderId="91" xfId="0" applyNumberFormat="1" applyFont="1" applyBorder="1" applyAlignment="1">
      <alignment horizontal="right"/>
    </xf>
    <xf numFmtId="1" fontId="2" fillId="0" borderId="92" xfId="0" applyNumberFormat="1" applyFont="1" applyBorder="1" applyAlignment="1">
      <alignment/>
    </xf>
    <xf numFmtId="1" fontId="2" fillId="0" borderId="93" xfId="0" applyNumberFormat="1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2" fontId="2" fillId="0" borderId="69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2" fillId="0" borderId="84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2" fontId="2" fillId="0" borderId="70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center"/>
    </xf>
    <xf numFmtId="2" fontId="2" fillId="0" borderId="95" xfId="0" applyNumberFormat="1" applyFont="1" applyBorder="1" applyAlignment="1">
      <alignment horizontal="center"/>
    </xf>
    <xf numFmtId="2" fontId="2" fillId="0" borderId="62" xfId="0" applyNumberFormat="1" applyFont="1" applyBorder="1" applyAlignment="1">
      <alignment horizontal="center"/>
    </xf>
    <xf numFmtId="2" fontId="2" fillId="0" borderId="96" xfId="0" applyNumberFormat="1" applyFont="1" applyBorder="1" applyAlignment="1">
      <alignment horizontal="center"/>
    </xf>
    <xf numFmtId="165" fontId="3" fillId="0" borderId="53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97" xfId="0" applyNumberFormat="1" applyFont="1" applyBorder="1" applyAlignment="1">
      <alignment horizontal="center"/>
    </xf>
    <xf numFmtId="2" fontId="3" fillId="33" borderId="42" xfId="0" applyNumberFormat="1" applyFont="1" applyFill="1" applyBorder="1" applyAlignment="1">
      <alignment horizontal="center"/>
    </xf>
    <xf numFmtId="49" fontId="3" fillId="33" borderId="77" xfId="0" applyNumberFormat="1" applyFont="1" applyFill="1" applyBorder="1" applyAlignment="1">
      <alignment horizontal="center"/>
    </xf>
    <xf numFmtId="49" fontId="3" fillId="33" borderId="48" xfId="0" applyNumberFormat="1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165" fontId="3" fillId="33" borderId="48" xfId="0" applyNumberFormat="1" applyFont="1" applyFill="1" applyBorder="1" applyAlignment="1">
      <alignment horizontal="center"/>
    </xf>
    <xf numFmtId="165" fontId="3" fillId="33" borderId="53" xfId="0" applyNumberFormat="1" applyFont="1" applyFill="1" applyBorder="1" applyAlignment="1">
      <alignment horizontal="center"/>
    </xf>
    <xf numFmtId="2" fontId="2" fillId="0" borderId="98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65" fontId="2" fillId="0" borderId="99" xfId="0" applyNumberFormat="1" applyFont="1" applyBorder="1" applyAlignment="1">
      <alignment horizontal="center"/>
    </xf>
    <xf numFmtId="165" fontId="3" fillId="0" borderId="42" xfId="0" applyNumberFormat="1" applyFont="1" applyBorder="1" applyAlignment="1">
      <alignment horizontal="center"/>
    </xf>
    <xf numFmtId="49" fontId="3" fillId="0" borderId="100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2" fontId="3" fillId="0" borderId="57" xfId="0" applyNumberFormat="1" applyFont="1" applyBorder="1" applyAlignment="1">
      <alignment horizontal="center"/>
    </xf>
    <xf numFmtId="2" fontId="3" fillId="0" borderId="94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2" fontId="3" fillId="0" borderId="10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2" fillId="0" borderId="100" xfId="0" applyNumberFormat="1" applyFont="1" applyBorder="1" applyAlignment="1">
      <alignment horizontal="center"/>
    </xf>
    <xf numFmtId="2" fontId="3" fillId="0" borderId="76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165" fontId="2" fillId="0" borderId="48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2" fillId="0" borderId="101" xfId="0" applyNumberFormat="1" applyFont="1" applyBorder="1" applyAlignment="1">
      <alignment horizontal="center"/>
    </xf>
    <xf numFmtId="165" fontId="2" fillId="0" borderId="102" xfId="0" applyNumberFormat="1" applyFont="1" applyBorder="1" applyAlignment="1">
      <alignment horizontal="center"/>
    </xf>
    <xf numFmtId="165" fontId="3" fillId="0" borderId="48" xfId="0" applyNumberFormat="1" applyFont="1" applyBorder="1" applyAlignment="1">
      <alignment horizontal="center"/>
    </xf>
    <xf numFmtId="165" fontId="3" fillId="0" borderId="49" xfId="0" applyNumberFormat="1" applyFont="1" applyBorder="1" applyAlignment="1">
      <alignment horizontal="center"/>
    </xf>
    <xf numFmtId="165" fontId="2" fillId="0" borderId="53" xfId="0" applyNumberFormat="1" applyFont="1" applyBorder="1" applyAlignment="1">
      <alignment horizontal="center"/>
    </xf>
    <xf numFmtId="165" fontId="2" fillId="0" borderId="63" xfId="0" applyNumberFormat="1" applyFont="1" applyBorder="1" applyAlignment="1">
      <alignment horizontal="center"/>
    </xf>
    <xf numFmtId="165" fontId="2" fillId="0" borderId="90" xfId="0" applyNumberFormat="1" applyFont="1" applyBorder="1" applyAlignment="1">
      <alignment horizontal="center"/>
    </xf>
    <xf numFmtId="165" fontId="3" fillId="0" borderId="58" xfId="0" applyNumberFormat="1" applyFont="1" applyBorder="1" applyAlignment="1">
      <alignment horizontal="center"/>
    </xf>
    <xf numFmtId="165" fontId="2" fillId="0" borderId="84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2" fillId="0" borderId="103" xfId="0" applyNumberFormat="1" applyFont="1" applyBorder="1" applyAlignment="1">
      <alignment horizontal="center"/>
    </xf>
    <xf numFmtId="165" fontId="2" fillId="0" borderId="49" xfId="0" applyNumberFormat="1" applyFont="1" applyBorder="1" applyAlignment="1">
      <alignment horizontal="center"/>
    </xf>
    <xf numFmtId="165" fontId="2" fillId="0" borderId="104" xfId="0" applyNumberFormat="1" applyFont="1" applyBorder="1" applyAlignment="1">
      <alignment horizontal="center"/>
    </xf>
    <xf numFmtId="165" fontId="3" fillId="0" borderId="65" xfId="0" applyNumberFormat="1" applyFont="1" applyBorder="1" applyAlignment="1">
      <alignment horizontal="center"/>
    </xf>
    <xf numFmtId="165" fontId="2" fillId="0" borderId="105" xfId="0" applyNumberFormat="1" applyFont="1" applyBorder="1" applyAlignment="1">
      <alignment horizontal="center"/>
    </xf>
    <xf numFmtId="165" fontId="2" fillId="0" borderId="106" xfId="0" applyNumberFormat="1" applyFont="1" applyBorder="1" applyAlignment="1">
      <alignment horizontal="center"/>
    </xf>
    <xf numFmtId="165" fontId="3" fillId="0" borderId="84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165" fontId="3" fillId="0" borderId="107" xfId="0" applyNumberFormat="1" applyFont="1" applyBorder="1" applyAlignment="1">
      <alignment horizontal="center"/>
    </xf>
    <xf numFmtId="165" fontId="3" fillId="0" borderId="104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108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5" fontId="3" fillId="0" borderId="6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="65" zoomScaleNormal="65" zoomScalePageLayoutView="0" workbookViewId="0" topLeftCell="A1">
      <selection activeCell="E49" sqref="E49"/>
    </sheetView>
  </sheetViews>
  <sheetFormatPr defaultColWidth="9.00390625" defaultRowHeight="12.75"/>
  <cols>
    <col min="1" max="1" width="88.125" style="0" customWidth="1"/>
    <col min="2" max="2" width="11.75390625" style="0" customWidth="1"/>
    <col min="3" max="3" width="10.75390625" style="0" customWidth="1"/>
    <col min="4" max="4" width="10.875" style="0" customWidth="1"/>
  </cols>
  <sheetData>
    <row r="1" spans="2:5" ht="18.75">
      <c r="B1" s="1" t="s">
        <v>0</v>
      </c>
      <c r="C1" s="2"/>
      <c r="D1" s="2"/>
      <c r="E1" s="2"/>
    </row>
    <row r="2" spans="2:5" ht="18.75">
      <c r="B2" s="1" t="s">
        <v>1</v>
      </c>
      <c r="C2" s="1"/>
      <c r="D2" s="2"/>
      <c r="E2" s="2"/>
    </row>
    <row r="3" spans="2:5" ht="18.75">
      <c r="B3" s="1" t="s">
        <v>2</v>
      </c>
      <c r="C3" s="1"/>
      <c r="D3" s="2"/>
      <c r="E3" s="2"/>
    </row>
    <row r="4" spans="2:5" ht="18.75">
      <c r="B4" s="1" t="s">
        <v>3</v>
      </c>
      <c r="C4" s="1"/>
      <c r="D4" s="2"/>
      <c r="E4" s="2"/>
    </row>
    <row r="6" spans="2:4" ht="12.75">
      <c r="B6" s="3"/>
      <c r="C6" s="3"/>
      <c r="D6" s="3"/>
    </row>
    <row r="7" spans="1:5" ht="34.5" customHeight="1">
      <c r="A7" s="312" t="s">
        <v>4</v>
      </c>
      <c r="B7" s="312"/>
      <c r="C7" s="312"/>
      <c r="D7" s="312"/>
      <c r="E7" s="312"/>
    </row>
    <row r="8" ht="18.75">
      <c r="A8" s="4"/>
    </row>
    <row r="9" spans="1:4" ht="37.5">
      <c r="A9" s="5" t="s">
        <v>5</v>
      </c>
      <c r="B9" s="6" t="s">
        <v>6</v>
      </c>
      <c r="C9" s="7" t="s">
        <v>7</v>
      </c>
      <c r="D9" s="6" t="s">
        <v>8</v>
      </c>
    </row>
    <row r="10" spans="1:4" ht="18.75">
      <c r="A10" s="8">
        <v>1</v>
      </c>
      <c r="B10" s="9">
        <v>2</v>
      </c>
      <c r="C10" s="9">
        <v>3</v>
      </c>
      <c r="D10" s="10">
        <v>6</v>
      </c>
    </row>
    <row r="11" spans="1:4" ht="18.75">
      <c r="A11" s="11" t="s">
        <v>9</v>
      </c>
      <c r="B11" s="12"/>
      <c r="C11" s="13"/>
      <c r="D11" s="14">
        <v>176783</v>
      </c>
    </row>
    <row r="12" spans="1:4" ht="18.75">
      <c r="A12" s="11" t="s">
        <v>10</v>
      </c>
      <c r="B12" s="15" t="s">
        <v>11</v>
      </c>
      <c r="C12" s="16"/>
      <c r="D12" s="14">
        <v>18608</v>
      </c>
    </row>
    <row r="13" spans="1:4" ht="37.5">
      <c r="A13" s="17" t="s">
        <v>12</v>
      </c>
      <c r="B13" s="18" t="s">
        <v>11</v>
      </c>
      <c r="C13" s="19" t="s">
        <v>13</v>
      </c>
      <c r="D13" s="20">
        <v>650</v>
      </c>
    </row>
    <row r="14" spans="1:4" ht="37.5">
      <c r="A14" s="17" t="s">
        <v>14</v>
      </c>
      <c r="B14" s="19" t="s">
        <v>11</v>
      </c>
      <c r="C14" s="19" t="s">
        <v>15</v>
      </c>
      <c r="D14" s="20">
        <v>1490</v>
      </c>
    </row>
    <row r="15" spans="1:4" ht="37.5">
      <c r="A15" s="21" t="s">
        <v>16</v>
      </c>
      <c r="B15" s="22" t="s">
        <v>11</v>
      </c>
      <c r="C15" s="22" t="s">
        <v>17</v>
      </c>
      <c r="D15" s="20">
        <v>13706</v>
      </c>
    </row>
    <row r="16" spans="1:4" ht="18.75">
      <c r="A16" s="21" t="s">
        <v>18</v>
      </c>
      <c r="B16" s="22" t="s">
        <v>11</v>
      </c>
      <c r="C16" s="22" t="s">
        <v>19</v>
      </c>
      <c r="D16" s="20">
        <v>30</v>
      </c>
    </row>
    <row r="17" spans="1:4" ht="18.75">
      <c r="A17" s="21" t="s">
        <v>20</v>
      </c>
      <c r="B17" s="22" t="s">
        <v>11</v>
      </c>
      <c r="C17" s="22" t="s">
        <v>21</v>
      </c>
      <c r="D17" s="20">
        <v>27</v>
      </c>
    </row>
    <row r="18" spans="1:4" ht="18.75">
      <c r="A18" s="21" t="s">
        <v>22</v>
      </c>
      <c r="B18" s="22" t="s">
        <v>11</v>
      </c>
      <c r="C18" s="22" t="s">
        <v>23</v>
      </c>
      <c r="D18" s="20">
        <v>75</v>
      </c>
    </row>
    <row r="19" spans="1:4" ht="18.75">
      <c r="A19" s="21" t="s">
        <v>24</v>
      </c>
      <c r="B19" s="22" t="s">
        <v>11</v>
      </c>
      <c r="C19" s="22" t="s">
        <v>25</v>
      </c>
      <c r="D19" s="20">
        <v>2630</v>
      </c>
    </row>
    <row r="20" spans="1:4" ht="18.75">
      <c r="A20" s="23"/>
      <c r="B20" s="24"/>
      <c r="C20" s="24"/>
      <c r="D20" s="25"/>
    </row>
    <row r="21" spans="1:4" ht="18.75">
      <c r="A21" s="11" t="s">
        <v>26</v>
      </c>
      <c r="B21" s="26" t="s">
        <v>17</v>
      </c>
      <c r="C21" s="27"/>
      <c r="D21" s="14">
        <v>3258</v>
      </c>
    </row>
    <row r="22" spans="1:4" ht="18.75">
      <c r="A22" s="17" t="s">
        <v>27</v>
      </c>
      <c r="B22" s="19" t="s">
        <v>17</v>
      </c>
      <c r="C22" s="19" t="s">
        <v>28</v>
      </c>
      <c r="D22" s="20">
        <v>1830</v>
      </c>
    </row>
    <row r="23" spans="1:4" ht="18.75">
      <c r="A23" s="17" t="s">
        <v>29</v>
      </c>
      <c r="B23" s="19" t="s">
        <v>17</v>
      </c>
      <c r="C23" s="19" t="s">
        <v>30</v>
      </c>
      <c r="D23" s="20">
        <v>900</v>
      </c>
    </row>
    <row r="24" spans="1:4" ht="18.75">
      <c r="A24" s="21" t="s">
        <v>31</v>
      </c>
      <c r="B24" s="22" t="s">
        <v>17</v>
      </c>
      <c r="C24" s="22" t="s">
        <v>32</v>
      </c>
      <c r="D24" s="20">
        <v>528</v>
      </c>
    </row>
    <row r="25" spans="1:4" ht="18.75">
      <c r="A25" s="28"/>
      <c r="B25" s="29"/>
      <c r="C25" s="29"/>
      <c r="D25" s="25"/>
    </row>
    <row r="26" spans="1:4" ht="18.75">
      <c r="A26" s="30" t="s">
        <v>33</v>
      </c>
      <c r="B26" s="31" t="s">
        <v>28</v>
      </c>
      <c r="C26" s="27"/>
      <c r="D26" s="14">
        <v>10994</v>
      </c>
    </row>
    <row r="27" spans="1:4" ht="18.75">
      <c r="A27" s="32" t="s">
        <v>34</v>
      </c>
      <c r="B27" s="33" t="s">
        <v>28</v>
      </c>
      <c r="C27" s="34" t="s">
        <v>11</v>
      </c>
      <c r="D27" s="20">
        <v>217</v>
      </c>
    </row>
    <row r="28" spans="1:4" ht="18.75">
      <c r="A28" s="17" t="s">
        <v>35</v>
      </c>
      <c r="B28" s="19" t="s">
        <v>28</v>
      </c>
      <c r="C28" s="19" t="s">
        <v>13</v>
      </c>
      <c r="D28" s="20">
        <v>10777</v>
      </c>
    </row>
    <row r="29" spans="1:4" ht="18.75">
      <c r="A29" s="23"/>
      <c r="B29" s="24"/>
      <c r="C29" s="24"/>
      <c r="D29" s="25"/>
    </row>
    <row r="30" spans="1:4" ht="18.75">
      <c r="A30" s="11" t="s">
        <v>36</v>
      </c>
      <c r="B30" s="26" t="s">
        <v>19</v>
      </c>
      <c r="C30" s="27"/>
      <c r="D30" s="14">
        <v>97838</v>
      </c>
    </row>
    <row r="31" spans="1:4" ht="18.75">
      <c r="A31" s="17" t="s">
        <v>37</v>
      </c>
      <c r="B31" s="19" t="s">
        <v>19</v>
      </c>
      <c r="C31" s="19" t="s">
        <v>11</v>
      </c>
      <c r="D31" s="20">
        <v>16836</v>
      </c>
    </row>
    <row r="32" spans="1:4" ht="18.75">
      <c r="A32" s="21" t="s">
        <v>38</v>
      </c>
      <c r="B32" s="22" t="s">
        <v>19</v>
      </c>
      <c r="C32" s="22" t="s">
        <v>13</v>
      </c>
      <c r="D32" s="20">
        <v>77295</v>
      </c>
    </row>
    <row r="33" spans="1:4" ht="18.75">
      <c r="A33" s="21" t="s">
        <v>39</v>
      </c>
      <c r="B33" s="22" t="s">
        <v>19</v>
      </c>
      <c r="C33" s="22" t="s">
        <v>19</v>
      </c>
      <c r="D33" s="20"/>
    </row>
    <row r="34" spans="1:4" ht="18.75">
      <c r="A34" s="21" t="s">
        <v>40</v>
      </c>
      <c r="B34" s="22" t="s">
        <v>19</v>
      </c>
      <c r="C34" s="22" t="s">
        <v>41</v>
      </c>
      <c r="D34" s="20">
        <v>3707</v>
      </c>
    </row>
    <row r="35" spans="1:4" ht="18.75">
      <c r="A35" s="23"/>
      <c r="B35" s="24"/>
      <c r="C35" s="24"/>
      <c r="D35" s="25"/>
    </row>
    <row r="36" spans="1:4" ht="18.75">
      <c r="A36" s="11" t="s">
        <v>42</v>
      </c>
      <c r="B36" s="26" t="s">
        <v>32</v>
      </c>
      <c r="C36" s="27"/>
      <c r="D36" s="14">
        <v>11606</v>
      </c>
    </row>
    <row r="37" spans="1:4" ht="18.75">
      <c r="A37" s="17" t="s">
        <v>43</v>
      </c>
      <c r="B37" s="19" t="s">
        <v>32</v>
      </c>
      <c r="C37" s="19" t="s">
        <v>11</v>
      </c>
      <c r="D37" s="20">
        <v>9677</v>
      </c>
    </row>
    <row r="38" spans="1:4" ht="18.75">
      <c r="A38" s="21" t="s">
        <v>44</v>
      </c>
      <c r="B38" s="22" t="s">
        <v>32</v>
      </c>
      <c r="C38" s="22" t="s">
        <v>13</v>
      </c>
      <c r="D38" s="20">
        <v>640</v>
      </c>
    </row>
    <row r="39" spans="1:4" ht="18.75">
      <c r="A39" s="28" t="s">
        <v>45</v>
      </c>
      <c r="B39" s="35" t="s">
        <v>32</v>
      </c>
      <c r="C39" s="35" t="s">
        <v>17</v>
      </c>
      <c r="D39" s="25">
        <v>90</v>
      </c>
    </row>
    <row r="40" spans="1:4" ht="37.5">
      <c r="A40" s="36" t="s">
        <v>46</v>
      </c>
      <c r="B40" s="22" t="s">
        <v>32</v>
      </c>
      <c r="C40" s="22" t="s">
        <v>30</v>
      </c>
      <c r="D40" s="37">
        <v>1199</v>
      </c>
    </row>
    <row r="41" spans="1:4" ht="18.75">
      <c r="A41" s="38"/>
      <c r="B41" s="39"/>
      <c r="C41" s="40"/>
      <c r="D41" s="41"/>
    </row>
    <row r="42" spans="1:4" ht="18.75">
      <c r="A42" s="42" t="s">
        <v>47</v>
      </c>
      <c r="B42" s="31" t="s">
        <v>41</v>
      </c>
      <c r="C42" s="43"/>
      <c r="D42" s="14">
        <v>26385</v>
      </c>
    </row>
    <row r="43" spans="1:4" ht="18.75">
      <c r="A43" s="17" t="s">
        <v>48</v>
      </c>
      <c r="B43" s="19" t="s">
        <v>41</v>
      </c>
      <c r="C43" s="19" t="s">
        <v>11</v>
      </c>
      <c r="D43" s="20">
        <v>25343</v>
      </c>
    </row>
    <row r="44" spans="1:4" ht="18.75">
      <c r="A44" s="21" t="s">
        <v>49</v>
      </c>
      <c r="B44" s="22" t="s">
        <v>41</v>
      </c>
      <c r="C44" s="22" t="s">
        <v>13</v>
      </c>
      <c r="D44" s="20">
        <v>102</v>
      </c>
    </row>
    <row r="45" spans="1:4" ht="18.75">
      <c r="A45" s="28" t="s">
        <v>50</v>
      </c>
      <c r="B45" s="35" t="s">
        <v>41</v>
      </c>
      <c r="C45" s="35" t="s">
        <v>17</v>
      </c>
      <c r="D45" s="20">
        <v>940</v>
      </c>
    </row>
    <row r="46" spans="1:4" ht="18.75">
      <c r="A46" s="23"/>
      <c r="B46" s="24"/>
      <c r="C46" s="24"/>
      <c r="D46" s="20"/>
    </row>
    <row r="47" spans="1:4" ht="18.75">
      <c r="A47" s="30" t="s">
        <v>51</v>
      </c>
      <c r="B47" s="31" t="s">
        <v>52</v>
      </c>
      <c r="C47" s="26"/>
      <c r="D47" s="44">
        <v>4581</v>
      </c>
    </row>
    <row r="48" spans="1:4" ht="18.75">
      <c r="A48" s="17" t="s">
        <v>53</v>
      </c>
      <c r="B48" s="19" t="s">
        <v>52</v>
      </c>
      <c r="C48" s="19" t="s">
        <v>11</v>
      </c>
      <c r="D48" s="20">
        <v>171</v>
      </c>
    </row>
    <row r="49" spans="1:4" ht="18.75">
      <c r="A49" s="17" t="s">
        <v>54</v>
      </c>
      <c r="B49" s="19" t="s">
        <v>52</v>
      </c>
      <c r="C49" s="19" t="s">
        <v>15</v>
      </c>
      <c r="D49" s="20">
        <v>1849</v>
      </c>
    </row>
    <row r="50" spans="1:4" ht="18.75">
      <c r="A50" s="21" t="s">
        <v>55</v>
      </c>
      <c r="B50" s="22" t="s">
        <v>52</v>
      </c>
      <c r="C50" s="22" t="s">
        <v>17</v>
      </c>
      <c r="D50" s="20">
        <v>2561</v>
      </c>
    </row>
    <row r="51" spans="1:4" ht="18.75">
      <c r="A51" s="23"/>
      <c r="B51" s="24"/>
      <c r="C51" s="24"/>
      <c r="D51" s="20"/>
    </row>
    <row r="52" spans="1:4" ht="18.75">
      <c r="A52" s="11" t="s">
        <v>56</v>
      </c>
      <c r="B52" s="26" t="s">
        <v>57</v>
      </c>
      <c r="C52" s="26"/>
      <c r="D52" s="44">
        <v>3513</v>
      </c>
    </row>
    <row r="53" spans="1:4" ht="18.75">
      <c r="A53" s="17" t="s">
        <v>58</v>
      </c>
      <c r="B53" s="19" t="s">
        <v>57</v>
      </c>
      <c r="C53" s="19" t="s">
        <v>11</v>
      </c>
      <c r="D53" s="20">
        <v>3513</v>
      </c>
    </row>
    <row r="54" spans="1:4" ht="18.75">
      <c r="A54" s="45"/>
      <c r="B54" s="46"/>
      <c r="C54" s="46"/>
      <c r="D54" s="47"/>
    </row>
    <row r="55" spans="1:4" ht="18.75">
      <c r="A55" s="2"/>
      <c r="B55" s="2"/>
      <c r="C55" s="2"/>
      <c r="D55" s="2"/>
    </row>
    <row r="56" spans="1:4" ht="18.75">
      <c r="A56" s="2"/>
      <c r="B56" s="2"/>
      <c r="C56" s="2"/>
      <c r="D56" s="2"/>
    </row>
    <row r="57" spans="1:4" ht="18.75">
      <c r="A57" s="2"/>
      <c r="B57" s="2"/>
      <c r="C57" s="2"/>
      <c r="D57" s="2"/>
    </row>
    <row r="58" spans="1:4" ht="18.75">
      <c r="A58" s="2"/>
      <c r="B58" s="2"/>
      <c r="C58" s="2"/>
      <c r="D58" s="2"/>
    </row>
    <row r="59" spans="1:4" ht="18.75">
      <c r="A59" s="2" t="s">
        <v>59</v>
      </c>
      <c r="B59" s="2"/>
      <c r="C59" s="2"/>
      <c r="D59" s="2"/>
    </row>
    <row r="60" spans="1:4" ht="18.75">
      <c r="A60" s="2" t="s">
        <v>60</v>
      </c>
      <c r="B60" s="2" t="s">
        <v>61</v>
      </c>
      <c r="C60" s="2"/>
      <c r="D60" s="2"/>
    </row>
  </sheetData>
  <sheetProtection/>
  <mergeCells count="1">
    <mergeCell ref="A7:E7"/>
  </mergeCells>
  <printOptions/>
  <pageMargins left="0.39375" right="0.39375" top="0.9840277777777778" bottom="0.5902777777777778" header="0.5118055555555556" footer="0.5118055555555556"/>
  <pageSetup fitToHeight="1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="65" zoomScaleNormal="65" zoomScalePageLayoutView="0" workbookViewId="0" topLeftCell="A1">
      <selection activeCell="F18" sqref="F18"/>
    </sheetView>
  </sheetViews>
  <sheetFormatPr defaultColWidth="9.00390625" defaultRowHeight="12.75"/>
  <cols>
    <col min="1" max="1" width="88.125" style="0" customWidth="1"/>
    <col min="4" max="4" width="10.875" style="0" customWidth="1"/>
    <col min="5" max="5" width="10.75390625" style="0" customWidth="1"/>
    <col min="6" max="6" width="10.875" style="0" customWidth="1"/>
  </cols>
  <sheetData>
    <row r="1" spans="2:4" ht="12.75">
      <c r="B1" s="3" t="s">
        <v>0</v>
      </c>
      <c r="D1" s="3"/>
    </row>
    <row r="2" spans="2:4" ht="12.75">
      <c r="B2" s="3" t="s">
        <v>1</v>
      </c>
      <c r="C2" s="3"/>
      <c r="D2" s="3"/>
    </row>
    <row r="3" spans="2:4" ht="12.75">
      <c r="B3" s="3" t="s">
        <v>2</v>
      </c>
      <c r="C3" s="3"/>
      <c r="D3" s="3"/>
    </row>
    <row r="4" spans="2:3" ht="12.75">
      <c r="B4" s="3" t="s">
        <v>3</v>
      </c>
      <c r="C4" s="3"/>
    </row>
    <row r="6" spans="2:6" ht="12.75">
      <c r="B6" s="3"/>
      <c r="C6" s="3"/>
      <c r="D6" s="3"/>
      <c r="F6" s="3"/>
    </row>
    <row r="7" spans="2:6" ht="12.75">
      <c r="B7" s="3"/>
      <c r="C7" s="3"/>
      <c r="D7" s="3"/>
      <c r="E7" s="3"/>
      <c r="F7" s="3"/>
    </row>
    <row r="8" spans="2:6" ht="12.75">
      <c r="B8" s="3"/>
      <c r="C8" s="3"/>
      <c r="D8" s="3"/>
      <c r="E8" s="3"/>
      <c r="F8" s="3"/>
    </row>
    <row r="9" spans="2:6" ht="12.75">
      <c r="B9" s="3"/>
      <c r="C9" s="3"/>
      <c r="D9" s="3"/>
      <c r="E9" s="3"/>
      <c r="F9" s="3"/>
    </row>
    <row r="11" ht="12.75">
      <c r="A11" s="48" t="s">
        <v>62</v>
      </c>
    </row>
    <row r="12" ht="12.75">
      <c r="A12" s="48" t="s">
        <v>63</v>
      </c>
    </row>
    <row r="13" ht="12.75">
      <c r="A13" s="49" t="s">
        <v>64</v>
      </c>
    </row>
    <row r="15" spans="1:6" ht="30">
      <c r="A15" s="50" t="s">
        <v>5</v>
      </c>
      <c r="B15" s="51" t="s">
        <v>6</v>
      </c>
      <c r="C15" s="52" t="s">
        <v>7</v>
      </c>
      <c r="D15" s="50" t="s">
        <v>65</v>
      </c>
      <c r="E15" s="51" t="s">
        <v>66</v>
      </c>
      <c r="F15" s="51" t="s">
        <v>8</v>
      </c>
    </row>
    <row r="16" spans="1:6" ht="12.75">
      <c r="A16" s="53">
        <v>1</v>
      </c>
      <c r="B16" s="54">
        <v>2</v>
      </c>
      <c r="C16" s="54">
        <v>3</v>
      </c>
      <c r="D16" s="55">
        <v>4</v>
      </c>
      <c r="E16" s="54">
        <v>5</v>
      </c>
      <c r="F16" s="56">
        <v>6</v>
      </c>
    </row>
    <row r="17" spans="1:6" ht="12.75">
      <c r="A17" s="57" t="s">
        <v>67</v>
      </c>
      <c r="B17" s="58"/>
      <c r="C17" s="58"/>
      <c r="D17" s="59">
        <f>D58+D53+D48+D43+D37+D33+D28+D19</f>
        <v>168494</v>
      </c>
      <c r="E17" s="59">
        <f>E19+E28+E33+E37+E43+E48+E53+E58</f>
        <v>8289</v>
      </c>
      <c r="F17" s="60">
        <f>D17+E17</f>
        <v>176783</v>
      </c>
    </row>
    <row r="18" spans="1:6" ht="12.75">
      <c r="A18" s="61"/>
      <c r="B18" s="62"/>
      <c r="C18" s="62"/>
      <c r="D18" s="63"/>
      <c r="E18" s="64"/>
      <c r="F18" s="65"/>
    </row>
    <row r="19" spans="1:6" ht="12.75">
      <c r="A19" s="57" t="s">
        <v>68</v>
      </c>
      <c r="B19" s="66" t="s">
        <v>69</v>
      </c>
      <c r="C19" s="58"/>
      <c r="D19" s="59">
        <f>SUM(D20:D26)</f>
        <v>16465</v>
      </c>
      <c r="E19" s="59">
        <f>E20+E21+E22+E23+E24+E25+E26</f>
        <v>2143</v>
      </c>
      <c r="F19" s="67">
        <f aca="true" t="shared" si="0" ref="F19:F26">D19+E19</f>
        <v>18608</v>
      </c>
    </row>
    <row r="20" spans="1:6" ht="25.5">
      <c r="A20" s="68" t="s">
        <v>12</v>
      </c>
      <c r="B20" s="69" t="s">
        <v>11</v>
      </c>
      <c r="C20" s="70" t="s">
        <v>13</v>
      </c>
      <c r="D20" s="71">
        <v>574</v>
      </c>
      <c r="E20" s="71">
        <v>76</v>
      </c>
      <c r="F20" s="67">
        <f t="shared" si="0"/>
        <v>650</v>
      </c>
    </row>
    <row r="21" spans="1:6" ht="25.5">
      <c r="A21" s="68" t="s">
        <v>14</v>
      </c>
      <c r="B21" s="72" t="s">
        <v>69</v>
      </c>
      <c r="C21" s="72" t="s">
        <v>70</v>
      </c>
      <c r="D21" s="73">
        <v>1400</v>
      </c>
      <c r="E21" s="65">
        <v>90</v>
      </c>
      <c r="F21" s="67">
        <f t="shared" si="0"/>
        <v>1490</v>
      </c>
    </row>
    <row r="22" spans="1:6" ht="25.5">
      <c r="A22" s="74" t="s">
        <v>16</v>
      </c>
      <c r="B22" s="75" t="s">
        <v>69</v>
      </c>
      <c r="C22" s="75" t="s">
        <v>71</v>
      </c>
      <c r="D22" s="76">
        <v>13578</v>
      </c>
      <c r="E22" s="65">
        <v>128</v>
      </c>
      <c r="F22" s="67">
        <f t="shared" si="0"/>
        <v>13706</v>
      </c>
    </row>
    <row r="23" spans="1:6" ht="12.75">
      <c r="A23" s="74" t="s">
        <v>18</v>
      </c>
      <c r="B23" s="75" t="s">
        <v>69</v>
      </c>
      <c r="C23" s="75" t="s">
        <v>72</v>
      </c>
      <c r="D23" s="76">
        <v>50</v>
      </c>
      <c r="E23" s="65">
        <v>-20</v>
      </c>
      <c r="F23" s="67">
        <f t="shared" si="0"/>
        <v>30</v>
      </c>
    </row>
    <row r="24" spans="1:6" ht="12.75">
      <c r="A24" s="74" t="s">
        <v>20</v>
      </c>
      <c r="B24" s="75" t="s">
        <v>69</v>
      </c>
      <c r="C24" s="75" t="s">
        <v>73</v>
      </c>
      <c r="D24" s="76">
        <v>27</v>
      </c>
      <c r="E24" s="65"/>
      <c r="F24" s="67">
        <f t="shared" si="0"/>
        <v>27</v>
      </c>
    </row>
    <row r="25" spans="1:6" ht="12.75">
      <c r="A25" s="74" t="s">
        <v>22</v>
      </c>
      <c r="B25" s="75" t="s">
        <v>69</v>
      </c>
      <c r="C25" s="75" t="s">
        <v>74</v>
      </c>
      <c r="D25" s="76">
        <v>202</v>
      </c>
      <c r="E25" s="65">
        <v>-127</v>
      </c>
      <c r="F25" s="67">
        <f t="shared" si="0"/>
        <v>75</v>
      </c>
    </row>
    <row r="26" spans="1:6" ht="12.75">
      <c r="A26" s="74" t="s">
        <v>24</v>
      </c>
      <c r="B26" s="75" t="s">
        <v>69</v>
      </c>
      <c r="C26" s="75" t="s">
        <v>75</v>
      </c>
      <c r="D26" s="76">
        <v>634</v>
      </c>
      <c r="E26" s="65">
        <v>1996</v>
      </c>
      <c r="F26" s="67">
        <f t="shared" si="0"/>
        <v>2630</v>
      </c>
    </row>
    <row r="27" spans="1:6" ht="12.75">
      <c r="A27" s="77"/>
      <c r="B27" s="78"/>
      <c r="C27" s="78"/>
      <c r="D27" s="79"/>
      <c r="E27" s="80"/>
      <c r="F27" s="67"/>
    </row>
    <row r="28" spans="1:6" ht="12.75">
      <c r="A28" s="57" t="s">
        <v>76</v>
      </c>
      <c r="B28" s="81" t="s">
        <v>71</v>
      </c>
      <c r="C28" s="81"/>
      <c r="D28" s="59">
        <f>SUM(D29:D32)</f>
        <v>3588</v>
      </c>
      <c r="E28" s="59">
        <f>E29+E30+E31</f>
        <v>-330</v>
      </c>
      <c r="F28" s="67">
        <f>D28+E28</f>
        <v>3258</v>
      </c>
    </row>
    <row r="29" spans="1:6" ht="12.75">
      <c r="A29" s="68" t="s">
        <v>27</v>
      </c>
      <c r="B29" s="70" t="s">
        <v>17</v>
      </c>
      <c r="C29" s="70" t="s">
        <v>28</v>
      </c>
      <c r="D29" s="73">
        <v>1830</v>
      </c>
      <c r="E29" s="71"/>
      <c r="F29" s="67">
        <f>D29+E29</f>
        <v>1830</v>
      </c>
    </row>
    <row r="30" spans="1:6" ht="12.75">
      <c r="A30" s="68" t="s">
        <v>29</v>
      </c>
      <c r="B30" s="70" t="s">
        <v>17</v>
      </c>
      <c r="C30" s="70" t="s">
        <v>30</v>
      </c>
      <c r="D30" s="73">
        <v>1330</v>
      </c>
      <c r="E30" s="65">
        <v>-430</v>
      </c>
      <c r="F30" s="67">
        <f>D30+E30</f>
        <v>900</v>
      </c>
    </row>
    <row r="31" spans="1:6" ht="12.75">
      <c r="A31" s="74" t="s">
        <v>31</v>
      </c>
      <c r="B31" s="82" t="s">
        <v>17</v>
      </c>
      <c r="C31" s="82" t="s">
        <v>32</v>
      </c>
      <c r="D31" s="76">
        <v>428</v>
      </c>
      <c r="E31" s="65">
        <v>100</v>
      </c>
      <c r="F31" s="67">
        <f>D31+E31</f>
        <v>528</v>
      </c>
    </row>
    <row r="32" spans="1:6" ht="12.75">
      <c r="A32" s="61"/>
      <c r="B32" s="62"/>
      <c r="C32" s="62"/>
      <c r="D32" s="83"/>
      <c r="E32" s="80"/>
      <c r="F32" s="67"/>
    </row>
    <row r="33" spans="1:6" ht="12.75">
      <c r="A33" s="84" t="s">
        <v>77</v>
      </c>
      <c r="B33" s="85" t="s">
        <v>78</v>
      </c>
      <c r="C33" s="81"/>
      <c r="D33" s="86">
        <f>SUM(D34:D36)</f>
        <v>6742</v>
      </c>
      <c r="E33" s="87">
        <f>E34+E35</f>
        <v>4252</v>
      </c>
      <c r="F33" s="67">
        <f>D33+E33</f>
        <v>10994</v>
      </c>
    </row>
    <row r="34" spans="1:6" ht="12.75">
      <c r="A34" s="88" t="s">
        <v>34</v>
      </c>
      <c r="B34" s="89" t="s">
        <v>78</v>
      </c>
      <c r="C34" s="90" t="s">
        <v>69</v>
      </c>
      <c r="D34" s="91">
        <v>65</v>
      </c>
      <c r="E34" s="71">
        <v>152</v>
      </c>
      <c r="F34" s="67">
        <f>D34+E34</f>
        <v>217</v>
      </c>
    </row>
    <row r="35" spans="1:6" ht="12.75">
      <c r="A35" s="68" t="s">
        <v>35</v>
      </c>
      <c r="B35" s="72" t="s">
        <v>78</v>
      </c>
      <c r="C35" s="72" t="s">
        <v>79</v>
      </c>
      <c r="D35" s="73">
        <v>6677</v>
      </c>
      <c r="E35" s="65">
        <v>4100</v>
      </c>
      <c r="F35" s="67">
        <f>D35+E35</f>
        <v>10777</v>
      </c>
    </row>
    <row r="36" spans="1:6" ht="12.75">
      <c r="A36" s="77"/>
      <c r="B36" s="78"/>
      <c r="C36" s="78"/>
      <c r="D36" s="79"/>
      <c r="E36" s="80"/>
      <c r="F36" s="67"/>
    </row>
    <row r="37" spans="1:6" ht="12.75">
      <c r="A37" s="57" t="s">
        <v>80</v>
      </c>
      <c r="B37" s="81" t="s">
        <v>72</v>
      </c>
      <c r="C37" s="81"/>
      <c r="D37" s="59">
        <f>SUM(D38:D42)</f>
        <v>95999</v>
      </c>
      <c r="E37" s="59">
        <f>E38+E39+E40+E41</f>
        <v>1839</v>
      </c>
      <c r="F37" s="67">
        <f>D37+E37</f>
        <v>97838</v>
      </c>
    </row>
    <row r="38" spans="1:6" ht="12.75">
      <c r="A38" s="68" t="s">
        <v>37</v>
      </c>
      <c r="B38" s="72" t="s">
        <v>72</v>
      </c>
      <c r="C38" s="72" t="s">
        <v>69</v>
      </c>
      <c r="D38" s="73">
        <v>16981</v>
      </c>
      <c r="E38" s="71">
        <v>-145</v>
      </c>
      <c r="F38" s="67">
        <f>D38+E38</f>
        <v>16836</v>
      </c>
    </row>
    <row r="39" spans="1:6" ht="12.75">
      <c r="A39" s="74" t="s">
        <v>38</v>
      </c>
      <c r="B39" s="75" t="s">
        <v>72</v>
      </c>
      <c r="C39" s="75" t="s">
        <v>79</v>
      </c>
      <c r="D39" s="76">
        <v>75557</v>
      </c>
      <c r="E39" s="65">
        <v>1738</v>
      </c>
      <c r="F39" s="67">
        <f>D39+E39</f>
        <v>77295</v>
      </c>
    </row>
    <row r="40" spans="1:6" ht="12.75">
      <c r="A40" s="74" t="s">
        <v>39</v>
      </c>
      <c r="B40" s="75" t="s">
        <v>72</v>
      </c>
      <c r="C40" s="75" t="s">
        <v>72</v>
      </c>
      <c r="D40" s="76">
        <v>11</v>
      </c>
      <c r="E40" s="65">
        <v>-11</v>
      </c>
      <c r="F40" s="67">
        <f>D40+E40</f>
        <v>0</v>
      </c>
    </row>
    <row r="41" spans="1:6" ht="12.75">
      <c r="A41" s="74" t="s">
        <v>40</v>
      </c>
      <c r="B41" s="75" t="s">
        <v>72</v>
      </c>
      <c r="C41" s="75" t="s">
        <v>81</v>
      </c>
      <c r="D41" s="76">
        <v>3450</v>
      </c>
      <c r="E41" s="65">
        <v>257</v>
      </c>
      <c r="F41" s="67">
        <f>D41+E41</f>
        <v>3707</v>
      </c>
    </row>
    <row r="42" spans="1:6" ht="12.75">
      <c r="A42" s="77"/>
      <c r="B42" s="78"/>
      <c r="C42" s="78"/>
      <c r="D42" s="79"/>
      <c r="E42" s="80"/>
      <c r="F42" s="67"/>
    </row>
    <row r="43" spans="1:6" ht="12.75">
      <c r="A43" s="57" t="s">
        <v>82</v>
      </c>
      <c r="B43" s="81" t="s">
        <v>83</v>
      </c>
      <c r="C43" s="81"/>
      <c r="D43" s="59">
        <f>SUM(D44:D47)</f>
        <v>11494</v>
      </c>
      <c r="E43" s="59">
        <f>E44+E45+E46+E47</f>
        <v>112</v>
      </c>
      <c r="F43" s="67">
        <f aca="true" t="shared" si="1" ref="F43:F51">D43+E43</f>
        <v>11606</v>
      </c>
    </row>
    <row r="44" spans="1:6" ht="12.75">
      <c r="A44" s="68" t="s">
        <v>43</v>
      </c>
      <c r="B44" s="72" t="s">
        <v>83</v>
      </c>
      <c r="C44" s="72" t="s">
        <v>69</v>
      </c>
      <c r="D44" s="91">
        <v>9727</v>
      </c>
      <c r="E44" s="71">
        <v>-50</v>
      </c>
      <c r="F44" s="67">
        <f t="shared" si="1"/>
        <v>9677</v>
      </c>
    </row>
    <row r="45" spans="1:6" ht="12.75">
      <c r="A45" s="74" t="s">
        <v>44</v>
      </c>
      <c r="B45" s="75" t="s">
        <v>83</v>
      </c>
      <c r="C45" s="75" t="s">
        <v>79</v>
      </c>
      <c r="D45" s="76">
        <v>640</v>
      </c>
      <c r="E45" s="65"/>
      <c r="F45" s="67">
        <f t="shared" si="1"/>
        <v>640</v>
      </c>
    </row>
    <row r="46" spans="1:6" ht="12.75">
      <c r="A46" s="61" t="s">
        <v>45</v>
      </c>
      <c r="B46" s="62" t="s">
        <v>83</v>
      </c>
      <c r="C46" s="62" t="s">
        <v>71</v>
      </c>
      <c r="D46" s="79">
        <v>90</v>
      </c>
      <c r="E46" s="65"/>
      <c r="F46" s="67">
        <f t="shared" si="1"/>
        <v>90</v>
      </c>
    </row>
    <row r="47" spans="1:6" ht="12.75">
      <c r="A47" s="61" t="s">
        <v>46</v>
      </c>
      <c r="B47" s="92" t="s">
        <v>32</v>
      </c>
      <c r="C47" s="92" t="s">
        <v>30</v>
      </c>
      <c r="D47" s="79">
        <v>1037</v>
      </c>
      <c r="E47" s="80">
        <v>162</v>
      </c>
      <c r="F47" s="67">
        <f t="shared" si="1"/>
        <v>1199</v>
      </c>
    </row>
    <row r="48" spans="1:6" ht="12.75">
      <c r="A48" s="93" t="s">
        <v>84</v>
      </c>
      <c r="B48" s="85" t="s">
        <v>81</v>
      </c>
      <c r="C48" s="94"/>
      <c r="D48" s="95">
        <f>SUM(D49:D52)</f>
        <v>26013</v>
      </c>
      <c r="E48" s="95">
        <f>E49+E50+E51</f>
        <v>372</v>
      </c>
      <c r="F48" s="67">
        <f t="shared" si="1"/>
        <v>26385</v>
      </c>
    </row>
    <row r="49" spans="1:6" ht="12.75">
      <c r="A49" s="68" t="s">
        <v>48</v>
      </c>
      <c r="B49" s="72" t="s">
        <v>81</v>
      </c>
      <c r="C49" s="72" t="s">
        <v>69</v>
      </c>
      <c r="D49" s="91">
        <v>24971</v>
      </c>
      <c r="E49" s="71">
        <v>372</v>
      </c>
      <c r="F49" s="67">
        <f t="shared" si="1"/>
        <v>25343</v>
      </c>
    </row>
    <row r="50" spans="1:6" ht="12.75">
      <c r="A50" s="74" t="s">
        <v>49</v>
      </c>
      <c r="B50" s="75" t="s">
        <v>81</v>
      </c>
      <c r="C50" s="75" t="s">
        <v>79</v>
      </c>
      <c r="D50" s="76">
        <v>102</v>
      </c>
      <c r="E50" s="65"/>
      <c r="F50" s="67">
        <f t="shared" si="1"/>
        <v>102</v>
      </c>
    </row>
    <row r="51" spans="1:6" ht="12.75">
      <c r="A51" s="61" t="s">
        <v>50</v>
      </c>
      <c r="B51" s="96" t="s">
        <v>41</v>
      </c>
      <c r="C51" s="96" t="s">
        <v>17</v>
      </c>
      <c r="D51" s="79">
        <v>940</v>
      </c>
      <c r="E51" s="80"/>
      <c r="F51" s="67">
        <f t="shared" si="1"/>
        <v>940</v>
      </c>
    </row>
    <row r="52" spans="1:6" ht="12.75">
      <c r="A52" s="77"/>
      <c r="B52" s="78"/>
      <c r="C52" s="78"/>
      <c r="D52" s="80"/>
      <c r="E52" s="80"/>
      <c r="F52" s="67"/>
    </row>
    <row r="53" spans="1:6" ht="12.75">
      <c r="A53" s="84" t="s">
        <v>85</v>
      </c>
      <c r="B53" s="85" t="s">
        <v>86</v>
      </c>
      <c r="C53" s="81"/>
      <c r="D53" s="59">
        <f>SUM(D54:D57)</f>
        <v>5017</v>
      </c>
      <c r="E53" s="59">
        <f>E54+E55</f>
        <v>-436</v>
      </c>
      <c r="F53" s="97">
        <f>F54+F55+F56</f>
        <v>4581</v>
      </c>
    </row>
    <row r="54" spans="1:6" ht="12.75">
      <c r="A54" s="68" t="s">
        <v>53</v>
      </c>
      <c r="B54" s="72" t="s">
        <v>86</v>
      </c>
      <c r="C54" s="72" t="s">
        <v>69</v>
      </c>
      <c r="D54" s="73">
        <v>151</v>
      </c>
      <c r="E54" s="71">
        <v>20</v>
      </c>
      <c r="F54" s="67">
        <f>D54+E54</f>
        <v>171</v>
      </c>
    </row>
    <row r="55" spans="1:6" ht="12.75">
      <c r="A55" s="68" t="s">
        <v>54</v>
      </c>
      <c r="B55" s="70" t="s">
        <v>52</v>
      </c>
      <c r="C55" s="70" t="s">
        <v>15</v>
      </c>
      <c r="D55" s="73">
        <v>2305</v>
      </c>
      <c r="E55" s="65">
        <v>-456</v>
      </c>
      <c r="F55" s="67">
        <f>D55+E55</f>
        <v>1849</v>
      </c>
    </row>
    <row r="56" spans="1:6" ht="12.75">
      <c r="A56" s="74" t="s">
        <v>55</v>
      </c>
      <c r="B56" s="75" t="s">
        <v>86</v>
      </c>
      <c r="C56" s="75" t="s">
        <v>71</v>
      </c>
      <c r="D56" s="76">
        <v>2561</v>
      </c>
      <c r="E56" s="65"/>
      <c r="F56" s="67">
        <f>D56+E56</f>
        <v>2561</v>
      </c>
    </row>
    <row r="57" spans="1:6" ht="12.75">
      <c r="A57" s="77"/>
      <c r="B57" s="78"/>
      <c r="C57" s="78"/>
      <c r="D57" s="79">
        <v>0</v>
      </c>
      <c r="E57" s="80"/>
      <c r="F57" s="67"/>
    </row>
    <row r="58" spans="1:6" ht="12.75">
      <c r="A58" s="98" t="s">
        <v>87</v>
      </c>
      <c r="B58" s="58" t="s">
        <v>88</v>
      </c>
      <c r="C58" s="58"/>
      <c r="D58" s="59">
        <f>SUM(D59:D60)</f>
        <v>3176</v>
      </c>
      <c r="E58" s="59">
        <f>E59</f>
        <v>337</v>
      </c>
      <c r="F58" s="97">
        <f>F59</f>
        <v>3513</v>
      </c>
    </row>
    <row r="59" spans="1:6" ht="12.75">
      <c r="A59" s="68" t="s">
        <v>58</v>
      </c>
      <c r="B59" s="72" t="s">
        <v>88</v>
      </c>
      <c r="C59" s="72" t="s">
        <v>69</v>
      </c>
      <c r="D59" s="73">
        <v>3176</v>
      </c>
      <c r="E59" s="71">
        <v>337</v>
      </c>
      <c r="F59" s="67">
        <f>D59+E59</f>
        <v>3513</v>
      </c>
    </row>
    <row r="60" spans="1:6" ht="12.75">
      <c r="A60" s="99"/>
      <c r="B60" s="100"/>
      <c r="C60" s="100"/>
      <c r="D60" s="83">
        <v>0</v>
      </c>
      <c r="E60" s="101"/>
      <c r="F60" s="102">
        <f>SUM(D60:E60)</f>
        <v>0</v>
      </c>
    </row>
    <row r="65" ht="12.75">
      <c r="A65" t="s">
        <v>89</v>
      </c>
    </row>
    <row r="66" spans="1:2" ht="12.75">
      <c r="A66" t="s">
        <v>90</v>
      </c>
      <c r="B66" t="s">
        <v>61</v>
      </c>
    </row>
  </sheetData>
  <sheetProtection/>
  <printOptions/>
  <pageMargins left="0.39375" right="0.39375" top="0.9840277777777778" bottom="0.5902777777777778" header="0.5118055555555556" footer="0.5118055555555556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06"/>
  <sheetViews>
    <sheetView tabSelected="1" zoomScale="65" zoomScaleNormal="65" zoomScalePageLayoutView="0" workbookViewId="0" topLeftCell="A1">
      <selection activeCell="N12" sqref="N12"/>
    </sheetView>
  </sheetViews>
  <sheetFormatPr defaultColWidth="9.00390625" defaultRowHeight="12.75"/>
  <cols>
    <col min="2" max="2" width="60.75390625" style="0" customWidth="1"/>
    <col min="3" max="3" width="9.75390625" style="0" customWidth="1"/>
    <col min="4" max="4" width="12.375" style="0" customWidth="1"/>
    <col min="5" max="5" width="19.375" style="0" customWidth="1"/>
    <col min="6" max="6" width="12.75390625" style="0" customWidth="1"/>
    <col min="7" max="7" width="0" style="0" hidden="1" customWidth="1"/>
    <col min="9" max="9" width="18.25390625" style="0" customWidth="1"/>
    <col min="10" max="10" width="17.375" style="103" customWidth="1"/>
    <col min="11" max="11" width="18.75390625" style="103" customWidth="1"/>
    <col min="12" max="12" width="17.875" style="0" customWidth="1"/>
  </cols>
  <sheetData>
    <row r="1" ht="8.25" customHeight="1"/>
    <row r="2" spans="3:9" ht="24" customHeight="1">
      <c r="C2" s="313" t="s">
        <v>212</v>
      </c>
      <c r="D2" s="313"/>
      <c r="E2" s="313"/>
      <c r="F2" s="313"/>
      <c r="G2" s="313"/>
      <c r="H2" s="313"/>
      <c r="I2" s="313"/>
    </row>
    <row r="3" spans="3:9" ht="9" customHeight="1">
      <c r="C3" s="313"/>
      <c r="D3" s="313"/>
      <c r="E3" s="313"/>
      <c r="F3" s="313"/>
      <c r="G3" s="313"/>
      <c r="H3" s="313"/>
      <c r="I3" s="313"/>
    </row>
    <row r="4" spans="3:9" ht="0.75" customHeight="1">
      <c r="C4" s="313"/>
      <c r="D4" s="313"/>
      <c r="E4" s="313"/>
      <c r="F4" s="313"/>
      <c r="G4" s="313"/>
      <c r="H4" s="313"/>
      <c r="I4" s="313"/>
    </row>
    <row r="5" spans="3:9" ht="7.5" customHeight="1">
      <c r="C5" s="313"/>
      <c r="D5" s="313"/>
      <c r="E5" s="313"/>
      <c r="F5" s="313"/>
      <c r="G5" s="313"/>
      <c r="H5" s="313"/>
      <c r="I5" s="313"/>
    </row>
    <row r="6" spans="3:9" ht="4.5" customHeight="1">
      <c r="C6" s="313"/>
      <c r="D6" s="313"/>
      <c r="E6" s="313"/>
      <c r="F6" s="313"/>
      <c r="G6" s="313"/>
      <c r="H6" s="313"/>
      <c r="I6" s="313"/>
    </row>
    <row r="9" spans="2:9" ht="18.75">
      <c r="B9" s="2"/>
      <c r="C9" s="2"/>
      <c r="D9" s="2"/>
      <c r="E9" s="2"/>
      <c r="F9" s="2"/>
      <c r="G9" s="2"/>
      <c r="H9" s="2"/>
      <c r="I9" s="2"/>
    </row>
    <row r="10" spans="2:9" ht="84.75" customHeight="1">
      <c r="B10" s="314" t="s">
        <v>197</v>
      </c>
      <c r="C10" s="314"/>
      <c r="D10" s="314"/>
      <c r="E10" s="314"/>
      <c r="F10" s="314"/>
      <c r="G10" s="314"/>
      <c r="H10" s="314"/>
      <c r="I10" s="314"/>
    </row>
    <row r="11" spans="2:9" ht="18.75">
      <c r="B11" s="4"/>
      <c r="C11" s="2"/>
      <c r="D11" s="2"/>
      <c r="E11" s="2"/>
      <c r="F11" s="2"/>
      <c r="G11" s="2"/>
      <c r="H11" s="2"/>
      <c r="I11" s="2"/>
    </row>
    <row r="12" spans="2:12" ht="142.5" customHeight="1">
      <c r="B12" s="218" t="s">
        <v>5</v>
      </c>
      <c r="C12" s="218" t="s">
        <v>6</v>
      </c>
      <c r="D12" s="218" t="s">
        <v>7</v>
      </c>
      <c r="E12" s="218" t="s">
        <v>91</v>
      </c>
      <c r="F12" s="218" t="s">
        <v>92</v>
      </c>
      <c r="G12" s="218" t="s">
        <v>66</v>
      </c>
      <c r="H12" s="218" t="s">
        <v>104</v>
      </c>
      <c r="I12" s="219" t="s">
        <v>198</v>
      </c>
      <c r="J12" s="219" t="s">
        <v>213</v>
      </c>
      <c r="K12" s="220" t="s">
        <v>199</v>
      </c>
      <c r="L12" s="220" t="s">
        <v>93</v>
      </c>
    </row>
    <row r="13" spans="2:12" ht="18.75">
      <c r="B13" s="221">
        <v>1</v>
      </c>
      <c r="C13" s="221">
        <v>2</v>
      </c>
      <c r="D13" s="221">
        <v>3</v>
      </c>
      <c r="E13" s="221">
        <v>4</v>
      </c>
      <c r="F13" s="221">
        <v>5</v>
      </c>
      <c r="G13" s="135">
        <v>7</v>
      </c>
      <c r="H13" s="135"/>
      <c r="I13" s="222">
        <v>6</v>
      </c>
      <c r="J13" s="223">
        <v>7</v>
      </c>
      <c r="K13" s="223">
        <v>8</v>
      </c>
      <c r="L13" s="223">
        <v>9</v>
      </c>
    </row>
    <row r="14" spans="2:12" ht="18.75">
      <c r="B14" s="164" t="s">
        <v>9</v>
      </c>
      <c r="C14" s="135"/>
      <c r="D14" s="135"/>
      <c r="E14" s="135"/>
      <c r="F14" s="135"/>
      <c r="G14" s="224" t="e">
        <f>G15+G57+G65+#REF!+G86+#REF!+#REF!+#REF!</f>
        <v>#REF!</v>
      </c>
      <c r="H14" s="224"/>
      <c r="I14" s="229">
        <f>I15+I47+I49+I57+I65+I86+I90+I94+I97</f>
        <v>7186.1</v>
      </c>
      <c r="J14" s="229">
        <f>J15+J49+J47+J57+J65+J86+J90+J94+J97</f>
        <v>9166.400000000001</v>
      </c>
      <c r="K14" s="229">
        <f>K15+K47+K49+K57+K65+K86+K90+K94+K97</f>
        <v>8917.200000000003</v>
      </c>
      <c r="L14" s="286">
        <f aca="true" t="shared" si="0" ref="L14:L23">K14/J14%</f>
        <v>97.28137545819516</v>
      </c>
    </row>
    <row r="15" spans="2:12" ht="18.75">
      <c r="B15" s="164" t="s">
        <v>10</v>
      </c>
      <c r="C15" s="225" t="s">
        <v>11</v>
      </c>
      <c r="D15" s="135"/>
      <c r="E15" s="226"/>
      <c r="F15" s="135"/>
      <c r="G15" s="227" t="e">
        <f>G16+#REF!+G19+#REF!+#REF!+G29+G32</f>
        <v>#REF!</v>
      </c>
      <c r="H15" s="227"/>
      <c r="I15" s="228" t="s">
        <v>206</v>
      </c>
      <c r="J15" s="228" t="s">
        <v>211</v>
      </c>
      <c r="K15" s="229">
        <v>4382</v>
      </c>
      <c r="L15" s="286">
        <f t="shared" si="0"/>
        <v>94.61910519951633</v>
      </c>
    </row>
    <row r="16" spans="2:12" ht="73.5" customHeight="1">
      <c r="B16" s="164" t="s">
        <v>94</v>
      </c>
      <c r="C16" s="225" t="s">
        <v>11</v>
      </c>
      <c r="D16" s="215" t="s">
        <v>13</v>
      </c>
      <c r="E16" s="225"/>
      <c r="F16" s="215"/>
      <c r="G16" s="227">
        <f>G17</f>
        <v>76</v>
      </c>
      <c r="H16" s="227"/>
      <c r="I16" s="221">
        <f aca="true" t="shared" si="1" ref="I16:K17">I17</f>
        <v>661.1</v>
      </c>
      <c r="J16" s="229">
        <v>495.6</v>
      </c>
      <c r="K16" s="221">
        <v>495.6</v>
      </c>
      <c r="L16" s="286">
        <f t="shared" si="0"/>
        <v>100</v>
      </c>
    </row>
    <row r="17" spans="2:12" ht="18.75">
      <c r="B17" s="104" t="s">
        <v>95</v>
      </c>
      <c r="C17" s="18" t="s">
        <v>11</v>
      </c>
      <c r="D17" s="19" t="s">
        <v>13</v>
      </c>
      <c r="E17" s="18" t="s">
        <v>147</v>
      </c>
      <c r="F17" s="19"/>
      <c r="G17" s="143">
        <f>G18</f>
        <v>76</v>
      </c>
      <c r="H17" s="121"/>
      <c r="I17" s="236">
        <f t="shared" si="1"/>
        <v>661.1</v>
      </c>
      <c r="J17" s="276">
        <f t="shared" si="1"/>
        <v>495.6</v>
      </c>
      <c r="K17" s="236">
        <f t="shared" si="1"/>
        <v>495.6</v>
      </c>
      <c r="L17" s="287">
        <f t="shared" si="0"/>
        <v>100</v>
      </c>
    </row>
    <row r="18" spans="2:12" ht="58.5" customHeight="1" thickBot="1">
      <c r="B18" s="159" t="s">
        <v>118</v>
      </c>
      <c r="C18" s="122" t="s">
        <v>11</v>
      </c>
      <c r="D18" s="24" t="s">
        <v>13</v>
      </c>
      <c r="E18" s="18" t="s">
        <v>147</v>
      </c>
      <c r="F18" s="24" t="s">
        <v>117</v>
      </c>
      <c r="G18" s="145">
        <v>76</v>
      </c>
      <c r="H18" s="139"/>
      <c r="I18" s="237">
        <v>661.1</v>
      </c>
      <c r="J18" s="277">
        <v>495.6</v>
      </c>
      <c r="K18" s="237">
        <v>495.6</v>
      </c>
      <c r="L18" s="287">
        <f t="shared" si="0"/>
        <v>100</v>
      </c>
    </row>
    <row r="19" spans="2:12" ht="79.5" customHeight="1" thickBot="1">
      <c r="B19" s="202" t="s">
        <v>96</v>
      </c>
      <c r="C19" s="123" t="s">
        <v>11</v>
      </c>
      <c r="D19" s="123" t="s">
        <v>17</v>
      </c>
      <c r="E19" s="123"/>
      <c r="F19" s="123"/>
      <c r="G19" s="124">
        <f>G20</f>
        <v>128</v>
      </c>
      <c r="H19" s="130"/>
      <c r="I19" s="238">
        <f>I20</f>
        <v>2548.7</v>
      </c>
      <c r="J19" s="238">
        <f>J20</f>
        <v>2516.7</v>
      </c>
      <c r="K19" s="238">
        <f>K20</f>
        <v>2516.7</v>
      </c>
      <c r="L19" s="288">
        <f t="shared" si="0"/>
        <v>100</v>
      </c>
    </row>
    <row r="20" spans="2:12" ht="41.25" customHeight="1">
      <c r="B20" s="172" t="s">
        <v>119</v>
      </c>
      <c r="C20" s="173" t="s">
        <v>11</v>
      </c>
      <c r="D20" s="173" t="s">
        <v>17</v>
      </c>
      <c r="E20" s="108" t="s">
        <v>148</v>
      </c>
      <c r="F20" s="174"/>
      <c r="G20" s="175">
        <f>G21</f>
        <v>128</v>
      </c>
      <c r="H20" s="170"/>
      <c r="I20" s="239">
        <f>I21+I22+I23</f>
        <v>2548.7</v>
      </c>
      <c r="J20" s="239">
        <f>J21+J22+J23</f>
        <v>2516.7</v>
      </c>
      <c r="K20" s="239">
        <f>K21+K22+K23</f>
        <v>2516.7</v>
      </c>
      <c r="L20" s="289">
        <f t="shared" si="0"/>
        <v>100</v>
      </c>
    </row>
    <row r="21" spans="2:12" ht="56.25" customHeight="1">
      <c r="B21" s="159" t="s">
        <v>118</v>
      </c>
      <c r="C21" s="108" t="s">
        <v>11</v>
      </c>
      <c r="D21" s="108" t="s">
        <v>17</v>
      </c>
      <c r="E21" s="108" t="s">
        <v>148</v>
      </c>
      <c r="F21" s="108" t="s">
        <v>117</v>
      </c>
      <c r="G21" s="110">
        <v>128</v>
      </c>
      <c r="H21" s="110"/>
      <c r="I21" s="240">
        <v>2258.7</v>
      </c>
      <c r="J21" s="246">
        <v>2230.1</v>
      </c>
      <c r="K21" s="246">
        <v>2230.1</v>
      </c>
      <c r="L21" s="290">
        <f t="shared" si="0"/>
        <v>100</v>
      </c>
    </row>
    <row r="22" spans="2:16" ht="60" customHeight="1">
      <c r="B22" s="115" t="s">
        <v>121</v>
      </c>
      <c r="C22" s="35" t="s">
        <v>11</v>
      </c>
      <c r="D22" s="35" t="s">
        <v>17</v>
      </c>
      <c r="E22" s="108" t="s">
        <v>148</v>
      </c>
      <c r="F22" s="35" t="s">
        <v>120</v>
      </c>
      <c r="G22" s="142">
        <v>128</v>
      </c>
      <c r="H22" s="121"/>
      <c r="I22" s="241">
        <v>205</v>
      </c>
      <c r="J22" s="241">
        <v>252.9</v>
      </c>
      <c r="K22" s="245">
        <v>252.9</v>
      </c>
      <c r="L22" s="291">
        <f t="shared" si="0"/>
        <v>100</v>
      </c>
      <c r="P22" t="s">
        <v>184</v>
      </c>
    </row>
    <row r="23" spans="2:12" ht="18.75">
      <c r="B23" s="109" t="s">
        <v>109</v>
      </c>
      <c r="C23" s="125" t="s">
        <v>11</v>
      </c>
      <c r="D23" s="125" t="s">
        <v>17</v>
      </c>
      <c r="E23" s="108" t="s">
        <v>148</v>
      </c>
      <c r="F23" s="125" t="s">
        <v>122</v>
      </c>
      <c r="G23" s="139"/>
      <c r="H23" s="139"/>
      <c r="I23" s="242">
        <v>85</v>
      </c>
      <c r="J23" s="242">
        <v>33.7</v>
      </c>
      <c r="K23" s="242">
        <v>33.7</v>
      </c>
      <c r="L23" s="258">
        <f t="shared" si="0"/>
        <v>100</v>
      </c>
    </row>
    <row r="24" spans="2:12" ht="19.5" thickBot="1">
      <c r="B24" s="164"/>
      <c r="C24" s="168"/>
      <c r="D24" s="168"/>
      <c r="E24" s="168"/>
      <c r="F24" s="168"/>
      <c r="G24" s="155"/>
      <c r="H24" s="155"/>
      <c r="I24" s="243"/>
      <c r="J24" s="243"/>
      <c r="K24" s="243"/>
      <c r="L24" s="292"/>
    </row>
    <row r="25" spans="2:12" ht="38.25" thickBot="1">
      <c r="B25" s="128" t="s">
        <v>18</v>
      </c>
      <c r="C25" s="123" t="s">
        <v>11</v>
      </c>
      <c r="D25" s="123" t="s">
        <v>19</v>
      </c>
      <c r="E25" s="123"/>
      <c r="F25" s="123"/>
      <c r="G25" s="130"/>
      <c r="H25" s="154"/>
      <c r="I25" s="238">
        <v>0</v>
      </c>
      <c r="J25" s="238">
        <v>230</v>
      </c>
      <c r="K25" s="238">
        <v>10.8</v>
      </c>
      <c r="L25" s="293">
        <v>4.7</v>
      </c>
    </row>
    <row r="26" spans="2:12" ht="42.75" customHeight="1" thickBot="1">
      <c r="B26" s="113" t="s">
        <v>124</v>
      </c>
      <c r="C26" s="114" t="s">
        <v>11</v>
      </c>
      <c r="D26" s="114" t="s">
        <v>19</v>
      </c>
      <c r="E26" s="114" t="s">
        <v>175</v>
      </c>
      <c r="F26" s="114"/>
      <c r="G26" s="138"/>
      <c r="H26" s="138"/>
      <c r="I26" s="244">
        <v>0</v>
      </c>
      <c r="J26" s="244">
        <v>0</v>
      </c>
      <c r="K26" s="256">
        <v>0</v>
      </c>
      <c r="L26" s="294">
        <v>0</v>
      </c>
    </row>
    <row r="27" spans="2:12" ht="37.5">
      <c r="B27" s="115" t="s">
        <v>123</v>
      </c>
      <c r="C27" s="111" t="s">
        <v>11</v>
      </c>
      <c r="D27" s="111" t="s">
        <v>19</v>
      </c>
      <c r="E27" s="111" t="s">
        <v>174</v>
      </c>
      <c r="F27" s="111"/>
      <c r="G27" s="121"/>
      <c r="H27" s="121"/>
      <c r="I27" s="245">
        <v>0</v>
      </c>
      <c r="J27" s="245">
        <v>230</v>
      </c>
      <c r="K27" s="245">
        <f>K28</f>
        <v>10.8</v>
      </c>
      <c r="L27" s="295">
        <v>4.7</v>
      </c>
    </row>
    <row r="28" spans="2:12" ht="57.75" customHeight="1" thickBot="1">
      <c r="B28" s="115" t="s">
        <v>121</v>
      </c>
      <c r="C28" s="111" t="s">
        <v>11</v>
      </c>
      <c r="D28" s="111" t="s">
        <v>19</v>
      </c>
      <c r="E28" s="111" t="s">
        <v>174</v>
      </c>
      <c r="F28" s="108" t="s">
        <v>143</v>
      </c>
      <c r="G28" s="110"/>
      <c r="H28" s="110"/>
      <c r="I28" s="246">
        <v>0</v>
      </c>
      <c r="J28" s="246">
        <v>230</v>
      </c>
      <c r="K28" s="246">
        <v>10.8</v>
      </c>
      <c r="L28" s="258">
        <v>4.7</v>
      </c>
    </row>
    <row r="29" spans="2:13" ht="19.5" thickBot="1">
      <c r="B29" s="128" t="s">
        <v>22</v>
      </c>
      <c r="C29" s="123" t="s">
        <v>11</v>
      </c>
      <c r="D29" s="123" t="s">
        <v>57</v>
      </c>
      <c r="E29" s="123"/>
      <c r="F29" s="123"/>
      <c r="G29" s="124">
        <f>G30</f>
        <v>-127</v>
      </c>
      <c r="H29" s="130"/>
      <c r="I29" s="238">
        <f>I30</f>
        <v>30</v>
      </c>
      <c r="J29" s="238">
        <v>30</v>
      </c>
      <c r="K29" s="238">
        <f>K30</f>
        <v>0</v>
      </c>
      <c r="L29" s="296">
        <v>0</v>
      </c>
      <c r="M29" s="3"/>
    </row>
    <row r="30" spans="2:12" ht="18.75">
      <c r="B30" s="104" t="s">
        <v>97</v>
      </c>
      <c r="C30" s="19" t="s">
        <v>11</v>
      </c>
      <c r="D30" s="19" t="s">
        <v>57</v>
      </c>
      <c r="E30" s="19" t="s">
        <v>176</v>
      </c>
      <c r="F30" s="19"/>
      <c r="G30" s="105">
        <f>G31</f>
        <v>-127</v>
      </c>
      <c r="H30" s="143"/>
      <c r="I30" s="247">
        <f>I31</f>
        <v>30</v>
      </c>
      <c r="J30" s="247">
        <v>30</v>
      </c>
      <c r="K30" s="280">
        <v>0</v>
      </c>
      <c r="L30" s="287">
        <v>0</v>
      </c>
    </row>
    <row r="31" spans="2:12" ht="19.5" thickBot="1">
      <c r="B31" s="107" t="s">
        <v>110</v>
      </c>
      <c r="C31" s="24" t="s">
        <v>11</v>
      </c>
      <c r="D31" s="24" t="s">
        <v>57</v>
      </c>
      <c r="E31" s="19" t="s">
        <v>176</v>
      </c>
      <c r="F31" s="24" t="s">
        <v>111</v>
      </c>
      <c r="G31" s="106">
        <v>-127</v>
      </c>
      <c r="H31" s="145"/>
      <c r="I31" s="248">
        <v>30</v>
      </c>
      <c r="J31" s="248">
        <v>30</v>
      </c>
      <c r="K31" s="281">
        <v>0</v>
      </c>
      <c r="L31" s="297">
        <v>0</v>
      </c>
    </row>
    <row r="32" spans="2:12" ht="36" customHeight="1" thickBot="1">
      <c r="B32" s="113" t="s">
        <v>24</v>
      </c>
      <c r="C32" s="114" t="s">
        <v>11</v>
      </c>
      <c r="D32" s="114" t="s">
        <v>23</v>
      </c>
      <c r="E32" s="114"/>
      <c r="F32" s="114"/>
      <c r="G32" s="153" t="e">
        <f>G33+#REF!</f>
        <v>#REF!</v>
      </c>
      <c r="H32" s="154"/>
      <c r="I32" s="249">
        <v>449.6</v>
      </c>
      <c r="J32" s="201" t="s">
        <v>207</v>
      </c>
      <c r="K32" s="249">
        <v>1358.9</v>
      </c>
      <c r="L32" s="298">
        <f aca="true" t="shared" si="2" ref="L32:L37">K32/J32%</f>
        <v>100</v>
      </c>
    </row>
    <row r="33" spans="2:12" ht="75.75" customHeight="1">
      <c r="B33" s="127" t="s">
        <v>125</v>
      </c>
      <c r="C33" s="166" t="s">
        <v>11</v>
      </c>
      <c r="D33" s="166" t="s">
        <v>23</v>
      </c>
      <c r="E33" s="166" t="s">
        <v>149</v>
      </c>
      <c r="F33" s="166"/>
      <c r="G33" s="167" t="e">
        <f>#REF!+#REF!+#REF!</f>
        <v>#REF!</v>
      </c>
      <c r="H33" s="112"/>
      <c r="I33" s="250">
        <f aca="true" t="shared" si="3" ref="I33:K34">I34</f>
        <v>38.8</v>
      </c>
      <c r="J33" s="250">
        <f t="shared" si="3"/>
        <v>31.7</v>
      </c>
      <c r="K33" s="250">
        <f t="shared" si="3"/>
        <v>31.7</v>
      </c>
      <c r="L33" s="299">
        <f t="shared" si="2"/>
        <v>100</v>
      </c>
    </row>
    <row r="34" spans="2:12" ht="54" customHeight="1">
      <c r="B34" s="127" t="s">
        <v>126</v>
      </c>
      <c r="C34" s="163" t="s">
        <v>11</v>
      </c>
      <c r="D34" s="163" t="s">
        <v>23</v>
      </c>
      <c r="E34" s="166" t="s">
        <v>150</v>
      </c>
      <c r="F34" s="22"/>
      <c r="G34" s="144"/>
      <c r="H34" s="110" t="s">
        <v>116</v>
      </c>
      <c r="I34" s="250">
        <f t="shared" si="3"/>
        <v>38.8</v>
      </c>
      <c r="J34" s="250">
        <f t="shared" si="3"/>
        <v>31.7</v>
      </c>
      <c r="K34" s="250">
        <f t="shared" si="3"/>
        <v>31.7</v>
      </c>
      <c r="L34" s="290">
        <f t="shared" si="2"/>
        <v>100</v>
      </c>
    </row>
    <row r="35" spans="2:12" ht="54" customHeight="1" thickBot="1">
      <c r="B35" s="115" t="s">
        <v>121</v>
      </c>
      <c r="C35" s="24" t="s">
        <v>11</v>
      </c>
      <c r="D35" s="24" t="s">
        <v>23</v>
      </c>
      <c r="E35" s="35" t="s">
        <v>150</v>
      </c>
      <c r="F35" s="24" t="s">
        <v>120</v>
      </c>
      <c r="G35" s="145"/>
      <c r="H35" s="139"/>
      <c r="I35" s="242">
        <v>38.8</v>
      </c>
      <c r="J35" s="242">
        <v>31.7</v>
      </c>
      <c r="K35" s="242">
        <v>31.7</v>
      </c>
      <c r="L35" s="290">
        <f t="shared" si="2"/>
        <v>100</v>
      </c>
    </row>
    <row r="36" spans="2:17" ht="65.25" customHeight="1" thickBot="1">
      <c r="B36" s="141" t="s">
        <v>127</v>
      </c>
      <c r="C36" s="158" t="s">
        <v>11</v>
      </c>
      <c r="D36" s="123" t="s">
        <v>23</v>
      </c>
      <c r="E36" s="35" t="s">
        <v>177</v>
      </c>
      <c r="F36" s="123"/>
      <c r="G36" s="124"/>
      <c r="H36" s="130"/>
      <c r="I36" s="244">
        <v>305.8</v>
      </c>
      <c r="J36" s="244">
        <v>1290.2</v>
      </c>
      <c r="K36" s="244">
        <v>1290.2</v>
      </c>
      <c r="L36" s="300">
        <f t="shared" si="2"/>
        <v>100</v>
      </c>
      <c r="Q36" s="103"/>
    </row>
    <row r="37" spans="2:12" ht="60.75" customHeight="1">
      <c r="B37" s="136" t="s">
        <v>121</v>
      </c>
      <c r="C37" s="35" t="s">
        <v>11</v>
      </c>
      <c r="D37" s="35" t="s">
        <v>23</v>
      </c>
      <c r="E37" s="35" t="s">
        <v>177</v>
      </c>
      <c r="F37" s="35" t="s">
        <v>120</v>
      </c>
      <c r="G37" s="117"/>
      <c r="H37" s="142"/>
      <c r="I37" s="251" t="s">
        <v>205</v>
      </c>
      <c r="J37" s="251" t="s">
        <v>208</v>
      </c>
      <c r="K37" s="282">
        <v>1290.2</v>
      </c>
      <c r="L37" s="301">
        <f t="shared" si="2"/>
        <v>100</v>
      </c>
    </row>
    <row r="38" spans="2:12" ht="189" customHeight="1">
      <c r="B38" s="212" t="s">
        <v>196</v>
      </c>
      <c r="C38" s="108" t="s">
        <v>11</v>
      </c>
      <c r="D38" s="108" t="s">
        <v>23</v>
      </c>
      <c r="E38" s="213" t="s">
        <v>183</v>
      </c>
      <c r="F38" s="108"/>
      <c r="G38" s="110"/>
      <c r="H38" s="110"/>
      <c r="I38" s="252" t="s">
        <v>25</v>
      </c>
      <c r="J38" s="252" t="s">
        <v>204</v>
      </c>
      <c r="K38" s="246"/>
      <c r="L38" s="290"/>
    </row>
    <row r="39" spans="2:12" ht="60.75" customHeight="1">
      <c r="B39" s="109" t="s">
        <v>121</v>
      </c>
      <c r="C39" s="108" t="s">
        <v>11</v>
      </c>
      <c r="D39" s="108" t="s">
        <v>23</v>
      </c>
      <c r="E39" s="213" t="s">
        <v>183</v>
      </c>
      <c r="F39" s="108" t="s">
        <v>120</v>
      </c>
      <c r="G39" s="110"/>
      <c r="H39" s="110"/>
      <c r="I39" s="252" t="s">
        <v>25</v>
      </c>
      <c r="J39" s="252" t="s">
        <v>204</v>
      </c>
      <c r="K39" s="246"/>
      <c r="L39" s="290"/>
    </row>
    <row r="40" spans="2:12" ht="132" customHeight="1">
      <c r="B40" s="159" t="s">
        <v>194</v>
      </c>
      <c r="C40" s="217" t="s">
        <v>11</v>
      </c>
      <c r="D40" s="216" t="s">
        <v>23</v>
      </c>
      <c r="E40" s="216" t="s">
        <v>179</v>
      </c>
      <c r="F40" s="216"/>
      <c r="G40" s="110"/>
      <c r="H40" s="110"/>
      <c r="I40" s="252" t="s">
        <v>146</v>
      </c>
      <c r="J40" s="252"/>
      <c r="K40" s="246"/>
      <c r="L40" s="290"/>
    </row>
    <row r="41" spans="2:12" ht="60.75" customHeight="1">
      <c r="B41" s="159" t="s">
        <v>128</v>
      </c>
      <c r="C41" s="217" t="s">
        <v>11</v>
      </c>
      <c r="D41" s="216" t="s">
        <v>23</v>
      </c>
      <c r="E41" s="216" t="s">
        <v>180</v>
      </c>
      <c r="F41" s="216" t="s">
        <v>120</v>
      </c>
      <c r="G41" s="110"/>
      <c r="H41" s="110"/>
      <c r="I41" s="252" t="s">
        <v>146</v>
      </c>
      <c r="J41" s="252"/>
      <c r="K41" s="246"/>
      <c r="L41" s="290"/>
    </row>
    <row r="42" spans="2:12" ht="120" customHeight="1">
      <c r="B42" s="159" t="s">
        <v>195</v>
      </c>
      <c r="C42" s="108" t="s">
        <v>11</v>
      </c>
      <c r="D42" s="108" t="s">
        <v>23</v>
      </c>
      <c r="E42" s="216" t="s">
        <v>181</v>
      </c>
      <c r="F42" s="108"/>
      <c r="G42" s="110"/>
      <c r="H42" s="110"/>
      <c r="I42" s="252" t="s">
        <v>141</v>
      </c>
      <c r="J42" s="252" t="s">
        <v>203</v>
      </c>
      <c r="K42" s="246">
        <v>37</v>
      </c>
      <c r="L42" s="290">
        <v>100</v>
      </c>
    </row>
    <row r="43" spans="2:12" ht="60.75" customHeight="1">
      <c r="B43" s="159" t="s">
        <v>128</v>
      </c>
      <c r="C43" s="108" t="s">
        <v>11</v>
      </c>
      <c r="D43" s="108" t="s">
        <v>23</v>
      </c>
      <c r="E43" s="216" t="s">
        <v>182</v>
      </c>
      <c r="F43" s="108" t="s">
        <v>120</v>
      </c>
      <c r="G43" s="110"/>
      <c r="H43" s="110"/>
      <c r="I43" s="252" t="s">
        <v>141</v>
      </c>
      <c r="J43" s="252" t="s">
        <v>203</v>
      </c>
      <c r="K43" s="246">
        <v>37</v>
      </c>
      <c r="L43" s="290">
        <v>100</v>
      </c>
    </row>
    <row r="44" spans="2:12" ht="98.25" customHeight="1" thickBot="1">
      <c r="B44" s="177" t="s">
        <v>193</v>
      </c>
      <c r="C44" s="176" t="s">
        <v>11</v>
      </c>
      <c r="D44" s="176" t="s">
        <v>23</v>
      </c>
      <c r="E44" s="108" t="s">
        <v>178</v>
      </c>
      <c r="F44" s="176"/>
      <c r="G44" s="178"/>
      <c r="H44" s="178"/>
      <c r="I44" s="253">
        <f aca="true" t="shared" si="4" ref="I44:K45">I45</f>
        <v>20</v>
      </c>
      <c r="J44" s="253">
        <f t="shared" si="4"/>
        <v>0</v>
      </c>
      <c r="K44" s="253">
        <f t="shared" si="4"/>
        <v>0</v>
      </c>
      <c r="L44" s="302" t="e">
        <f>K44/J44%</f>
        <v>#DIV/0!</v>
      </c>
    </row>
    <row r="45" spans="2:12" ht="28.5" customHeight="1">
      <c r="B45" s="115" t="s">
        <v>128</v>
      </c>
      <c r="C45" s="137" t="s">
        <v>11</v>
      </c>
      <c r="D45" s="137" t="s">
        <v>23</v>
      </c>
      <c r="E45" s="108" t="s">
        <v>178</v>
      </c>
      <c r="F45" s="137"/>
      <c r="G45" s="147"/>
      <c r="H45" s="147"/>
      <c r="I45" s="254">
        <f t="shared" si="4"/>
        <v>20</v>
      </c>
      <c r="J45" s="254">
        <f t="shared" si="4"/>
        <v>0</v>
      </c>
      <c r="K45" s="254">
        <f>K46</f>
        <v>0</v>
      </c>
      <c r="L45" s="295" t="e">
        <f>K45/J45%</f>
        <v>#DIV/0!</v>
      </c>
    </row>
    <row r="46" spans="2:12" ht="58.5" customHeight="1">
      <c r="B46" s="136" t="s">
        <v>121</v>
      </c>
      <c r="C46" s="125" t="s">
        <v>11</v>
      </c>
      <c r="D46" s="125" t="s">
        <v>23</v>
      </c>
      <c r="E46" s="108" t="s">
        <v>178</v>
      </c>
      <c r="F46" s="125" t="s">
        <v>120</v>
      </c>
      <c r="G46" s="139"/>
      <c r="H46" s="139"/>
      <c r="I46" s="242">
        <v>20</v>
      </c>
      <c r="J46" s="242"/>
      <c r="K46" s="242">
        <v>0</v>
      </c>
      <c r="L46" s="242" t="e">
        <f>K46/J46%</f>
        <v>#DIV/0!</v>
      </c>
    </row>
    <row r="47" spans="2:12" ht="58.5" customHeight="1">
      <c r="B47" s="109" t="s">
        <v>144</v>
      </c>
      <c r="C47" s="108" t="s">
        <v>13</v>
      </c>
      <c r="D47" s="108" t="s">
        <v>15</v>
      </c>
      <c r="E47" s="215" t="s">
        <v>151</v>
      </c>
      <c r="F47" s="108"/>
      <c r="G47" s="110"/>
      <c r="H47" s="110"/>
      <c r="I47" s="246">
        <v>162.7</v>
      </c>
      <c r="J47" s="246">
        <v>182.3</v>
      </c>
      <c r="K47" s="246">
        <v>182.3</v>
      </c>
      <c r="L47" s="246">
        <v>100</v>
      </c>
    </row>
    <row r="48" spans="2:12" ht="58.5" customHeight="1">
      <c r="B48" s="109" t="s">
        <v>145</v>
      </c>
      <c r="C48" s="108" t="s">
        <v>13</v>
      </c>
      <c r="D48" s="108" t="s">
        <v>15</v>
      </c>
      <c r="E48" s="215" t="s">
        <v>151</v>
      </c>
      <c r="F48" s="108" t="s">
        <v>117</v>
      </c>
      <c r="G48" s="110"/>
      <c r="H48" s="110"/>
      <c r="I48" s="246">
        <v>162.7</v>
      </c>
      <c r="J48" s="246">
        <v>182.3</v>
      </c>
      <c r="K48" s="246">
        <v>182.3</v>
      </c>
      <c r="L48" s="246">
        <v>100</v>
      </c>
    </row>
    <row r="49" spans="2:12" ht="147.75" customHeight="1" thickBot="1">
      <c r="B49" s="214" t="s">
        <v>192</v>
      </c>
      <c r="C49" s="176" t="s">
        <v>105</v>
      </c>
      <c r="D49" s="176" t="s">
        <v>105</v>
      </c>
      <c r="E49" s="176" t="s">
        <v>152</v>
      </c>
      <c r="F49" s="176"/>
      <c r="G49" s="178"/>
      <c r="H49" s="178"/>
      <c r="I49" s="255">
        <f>+I50</f>
        <v>110</v>
      </c>
      <c r="J49" s="255">
        <v>24.8</v>
      </c>
      <c r="K49" s="255">
        <v>24.8</v>
      </c>
      <c r="L49" s="302">
        <v>100</v>
      </c>
    </row>
    <row r="50" spans="2:12" ht="91.5" customHeight="1" thickBot="1">
      <c r="B50" s="177" t="s">
        <v>112</v>
      </c>
      <c r="C50" s="176" t="s">
        <v>15</v>
      </c>
      <c r="D50" s="176" t="s">
        <v>105</v>
      </c>
      <c r="E50" s="176" t="s">
        <v>152</v>
      </c>
      <c r="F50" s="176"/>
      <c r="G50" s="178"/>
      <c r="H50" s="178"/>
      <c r="I50" s="255">
        <f>I51+I54</f>
        <v>110</v>
      </c>
      <c r="J50" s="255">
        <v>24.8</v>
      </c>
      <c r="K50" s="255">
        <v>24.8</v>
      </c>
      <c r="L50" s="300">
        <f>K50/J50%</f>
        <v>100</v>
      </c>
    </row>
    <row r="51" spans="2:12" ht="128.25" customHeight="1" thickBot="1">
      <c r="B51" s="161" t="s">
        <v>113</v>
      </c>
      <c r="C51" s="140" t="s">
        <v>15</v>
      </c>
      <c r="D51" s="114" t="s">
        <v>41</v>
      </c>
      <c r="E51" s="114" t="s">
        <v>155</v>
      </c>
      <c r="F51" s="119"/>
      <c r="G51" s="120"/>
      <c r="H51" s="120"/>
      <c r="I51" s="256">
        <v>10</v>
      </c>
      <c r="J51" s="256">
        <v>0</v>
      </c>
      <c r="K51" s="256">
        <v>0</v>
      </c>
      <c r="L51" s="294">
        <v>0</v>
      </c>
    </row>
    <row r="52" spans="2:12" ht="114.75" customHeight="1">
      <c r="B52" s="160" t="s">
        <v>137</v>
      </c>
      <c r="C52" s="111" t="s">
        <v>15</v>
      </c>
      <c r="D52" s="111" t="s">
        <v>41</v>
      </c>
      <c r="E52" s="108" t="s">
        <v>153</v>
      </c>
      <c r="F52" s="111"/>
      <c r="G52" s="121"/>
      <c r="H52" s="121"/>
      <c r="I52" s="245">
        <f>I53</f>
        <v>10</v>
      </c>
      <c r="J52" s="245">
        <v>0</v>
      </c>
      <c r="K52" s="245">
        <v>0</v>
      </c>
      <c r="L52" s="291">
        <v>0</v>
      </c>
    </row>
    <row r="53" spans="2:12" ht="54.75" customHeight="1" thickBot="1">
      <c r="B53" s="109" t="s">
        <v>121</v>
      </c>
      <c r="C53" s="108" t="s">
        <v>15</v>
      </c>
      <c r="D53" s="108" t="s">
        <v>41</v>
      </c>
      <c r="E53" s="108" t="s">
        <v>153</v>
      </c>
      <c r="F53" s="108" t="s">
        <v>120</v>
      </c>
      <c r="G53" s="110"/>
      <c r="H53" s="110"/>
      <c r="I53" s="246">
        <v>10</v>
      </c>
      <c r="J53" s="246">
        <v>0</v>
      </c>
      <c r="K53" s="246">
        <v>0</v>
      </c>
      <c r="L53" s="290">
        <v>0</v>
      </c>
    </row>
    <row r="54" spans="2:13" ht="19.5" thickBot="1">
      <c r="B54" s="161" t="s">
        <v>114</v>
      </c>
      <c r="C54" s="140" t="s">
        <v>15</v>
      </c>
      <c r="D54" s="114" t="s">
        <v>52</v>
      </c>
      <c r="E54" s="114" t="s">
        <v>154</v>
      </c>
      <c r="F54" s="114"/>
      <c r="G54" s="138"/>
      <c r="H54" s="138"/>
      <c r="I54" s="256">
        <f aca="true" t="shared" si="5" ref="I54:K55">I55</f>
        <v>100</v>
      </c>
      <c r="J54" s="256">
        <f t="shared" si="5"/>
        <v>24.8</v>
      </c>
      <c r="K54" s="256">
        <f t="shared" si="5"/>
        <v>24.8</v>
      </c>
      <c r="L54" s="293">
        <f>K54/J54%</f>
        <v>100</v>
      </c>
      <c r="M54" s="3"/>
    </row>
    <row r="55" spans="2:12" ht="126" customHeight="1" thickBot="1">
      <c r="B55" s="160" t="s">
        <v>140</v>
      </c>
      <c r="C55" s="111" t="s">
        <v>15</v>
      </c>
      <c r="D55" s="137" t="s">
        <v>52</v>
      </c>
      <c r="E55" s="114" t="s">
        <v>154</v>
      </c>
      <c r="F55" s="137"/>
      <c r="G55" s="147"/>
      <c r="H55" s="147"/>
      <c r="I55" s="257">
        <f t="shared" si="5"/>
        <v>100</v>
      </c>
      <c r="J55" s="257">
        <f t="shared" si="5"/>
        <v>24.8</v>
      </c>
      <c r="K55" s="283">
        <f t="shared" si="5"/>
        <v>24.8</v>
      </c>
      <c r="L55" s="291">
        <f>K55/J55%</f>
        <v>100</v>
      </c>
    </row>
    <row r="56" spans="2:12" ht="57" customHeight="1" thickBot="1">
      <c r="B56" s="109" t="s">
        <v>121</v>
      </c>
      <c r="C56" s="197" t="s">
        <v>15</v>
      </c>
      <c r="D56" s="108" t="s">
        <v>52</v>
      </c>
      <c r="E56" s="114" t="s">
        <v>154</v>
      </c>
      <c r="F56" s="108" t="s">
        <v>120</v>
      </c>
      <c r="G56" s="110"/>
      <c r="H56" s="110"/>
      <c r="I56" s="245">
        <v>100</v>
      </c>
      <c r="J56" s="245">
        <v>24.8</v>
      </c>
      <c r="K56" s="254">
        <v>24.8</v>
      </c>
      <c r="L56" s="290">
        <f>K56/J56%</f>
        <v>100</v>
      </c>
    </row>
    <row r="57" spans="2:12" ht="19.5" thickBot="1">
      <c r="B57" s="128" t="s">
        <v>98</v>
      </c>
      <c r="C57" s="165" t="s">
        <v>17</v>
      </c>
      <c r="D57" s="123" t="s">
        <v>105</v>
      </c>
      <c r="E57" s="123"/>
      <c r="F57" s="129"/>
      <c r="G57" s="130" t="e">
        <f>#REF!+#REF!+#REF!</f>
        <v>#REF!</v>
      </c>
      <c r="H57" s="146"/>
      <c r="I57" s="256">
        <f>I58+I60</f>
        <v>981.2</v>
      </c>
      <c r="J57" s="256">
        <f>J58</f>
        <v>1451</v>
      </c>
      <c r="K57" s="256">
        <f>K58</f>
        <v>1451</v>
      </c>
      <c r="L57" s="303">
        <f aca="true" t="shared" si="6" ref="L57:L81">K57/J57%</f>
        <v>100</v>
      </c>
    </row>
    <row r="58" spans="2:12" ht="42" customHeight="1" thickBot="1">
      <c r="B58" s="113" t="s">
        <v>136</v>
      </c>
      <c r="C58" s="114" t="s">
        <v>17</v>
      </c>
      <c r="D58" s="114" t="s">
        <v>41</v>
      </c>
      <c r="E58" s="114" t="s">
        <v>156</v>
      </c>
      <c r="F58" s="114"/>
      <c r="G58" s="138"/>
      <c r="H58" s="138"/>
      <c r="I58" s="244">
        <f>I59</f>
        <v>931.2</v>
      </c>
      <c r="J58" s="244">
        <v>1451</v>
      </c>
      <c r="K58" s="244">
        <v>1451</v>
      </c>
      <c r="L58" s="304">
        <f t="shared" si="6"/>
        <v>100</v>
      </c>
    </row>
    <row r="59" spans="2:17" ht="52.5" customHeight="1" thickBot="1">
      <c r="B59" s="148" t="s">
        <v>121</v>
      </c>
      <c r="C59" s="206" t="s">
        <v>17</v>
      </c>
      <c r="D59" s="207" t="s">
        <v>41</v>
      </c>
      <c r="E59" s="35" t="s">
        <v>157</v>
      </c>
      <c r="F59" s="125" t="s">
        <v>120</v>
      </c>
      <c r="G59" s="139"/>
      <c r="H59" s="139"/>
      <c r="I59" s="258">
        <v>931.2</v>
      </c>
      <c r="J59" s="278" t="s">
        <v>202</v>
      </c>
      <c r="K59" s="258">
        <v>1451</v>
      </c>
      <c r="L59" s="258">
        <f t="shared" si="6"/>
        <v>100</v>
      </c>
      <c r="Q59" s="103"/>
    </row>
    <row r="60" spans="2:14" ht="38.25" thickBot="1">
      <c r="B60" s="113" t="s">
        <v>99</v>
      </c>
      <c r="C60" s="114" t="s">
        <v>17</v>
      </c>
      <c r="D60" s="114" t="s">
        <v>21</v>
      </c>
      <c r="E60" s="114" t="s">
        <v>158</v>
      </c>
      <c r="F60" s="114"/>
      <c r="G60" s="138"/>
      <c r="H60" s="138"/>
      <c r="I60" s="244">
        <f>+I61+I63</f>
        <v>50</v>
      </c>
      <c r="J60" s="244"/>
      <c r="K60" s="244"/>
      <c r="L60" s="293">
        <v>0</v>
      </c>
      <c r="N60" s="152"/>
    </row>
    <row r="61" spans="2:14" ht="56.25">
      <c r="B61" s="116" t="s">
        <v>129</v>
      </c>
      <c r="C61" s="35" t="s">
        <v>17</v>
      </c>
      <c r="D61" s="40" t="s">
        <v>21</v>
      </c>
      <c r="E61" s="181" t="s">
        <v>160</v>
      </c>
      <c r="F61" s="126"/>
      <c r="G61" s="180"/>
      <c r="H61" s="131"/>
      <c r="I61" s="245">
        <f>+I62</f>
        <v>30</v>
      </c>
      <c r="J61" s="245"/>
      <c r="K61" s="245"/>
      <c r="L61" s="287">
        <v>0</v>
      </c>
      <c r="N61" s="133"/>
    </row>
    <row r="62" spans="2:15" ht="57" customHeight="1">
      <c r="B62" s="148" t="s">
        <v>121</v>
      </c>
      <c r="C62" s="24" t="s">
        <v>17</v>
      </c>
      <c r="D62" s="24" t="s">
        <v>21</v>
      </c>
      <c r="E62" s="181" t="s">
        <v>160</v>
      </c>
      <c r="F62" s="35" t="s">
        <v>120</v>
      </c>
      <c r="G62" s="117"/>
      <c r="H62" s="142"/>
      <c r="I62" s="259">
        <v>30</v>
      </c>
      <c r="J62" s="259"/>
      <c r="K62" s="259"/>
      <c r="L62" s="305">
        <v>0</v>
      </c>
      <c r="N62" s="132"/>
      <c r="O62" s="103"/>
    </row>
    <row r="63" spans="2:12" ht="37.5">
      <c r="B63" s="182" t="s">
        <v>100</v>
      </c>
      <c r="C63" s="179" t="s">
        <v>17</v>
      </c>
      <c r="D63" s="179" t="s">
        <v>21</v>
      </c>
      <c r="E63" s="137" t="s">
        <v>161</v>
      </c>
      <c r="F63" s="193"/>
      <c r="G63" s="184"/>
      <c r="H63" s="185"/>
      <c r="I63" s="260">
        <f>I64</f>
        <v>20</v>
      </c>
      <c r="J63" s="260"/>
      <c r="K63" s="260"/>
      <c r="L63" s="306">
        <v>0</v>
      </c>
    </row>
    <row r="64" spans="2:19" ht="57.75" customHeight="1" thickBot="1">
      <c r="B64" s="136" t="s">
        <v>121</v>
      </c>
      <c r="C64" s="137" t="s">
        <v>17</v>
      </c>
      <c r="D64" s="137" t="s">
        <v>21</v>
      </c>
      <c r="E64" s="137" t="s">
        <v>161</v>
      </c>
      <c r="F64" s="137" t="s">
        <v>120</v>
      </c>
      <c r="G64" s="147"/>
      <c r="H64" s="147"/>
      <c r="I64" s="254">
        <v>20</v>
      </c>
      <c r="J64" s="254"/>
      <c r="K64" s="254"/>
      <c r="L64" s="295">
        <v>0</v>
      </c>
      <c r="R64" s="103"/>
      <c r="S64" s="103"/>
    </row>
    <row r="65" spans="2:16" ht="25.5" customHeight="1" thickBot="1">
      <c r="B65" s="128" t="s">
        <v>33</v>
      </c>
      <c r="C65" s="123" t="s">
        <v>28</v>
      </c>
      <c r="D65" s="123" t="s">
        <v>105</v>
      </c>
      <c r="E65" s="123" t="s">
        <v>159</v>
      </c>
      <c r="F65" s="129"/>
      <c r="G65" s="199" t="e">
        <f>#REF!+G70</f>
        <v>#REF!</v>
      </c>
      <c r="H65" s="200"/>
      <c r="I65" s="256">
        <f>I66+I70</f>
        <v>1980.6</v>
      </c>
      <c r="J65" s="256">
        <f>J66+J70</f>
        <v>2599.7000000000003</v>
      </c>
      <c r="K65" s="256">
        <f>K66+K70</f>
        <v>2599.7000000000003</v>
      </c>
      <c r="L65" s="307">
        <f t="shared" si="6"/>
        <v>100</v>
      </c>
      <c r="P65" s="103"/>
    </row>
    <row r="66" spans="2:12" ht="19.5" thickBot="1">
      <c r="B66" s="113" t="s">
        <v>103</v>
      </c>
      <c r="C66" s="114" t="s">
        <v>28</v>
      </c>
      <c r="D66" s="114" t="s">
        <v>13</v>
      </c>
      <c r="E66" s="108" t="s">
        <v>162</v>
      </c>
      <c r="F66" s="119"/>
      <c r="G66" s="134"/>
      <c r="H66" s="134"/>
      <c r="I66" s="256">
        <f>I69</f>
        <v>670.6</v>
      </c>
      <c r="J66" s="256">
        <f>J69</f>
        <v>490.8</v>
      </c>
      <c r="K66" s="256">
        <f>K69</f>
        <v>490.8</v>
      </c>
      <c r="L66" s="300">
        <f t="shared" si="6"/>
        <v>100</v>
      </c>
    </row>
    <row r="67" spans="2:15" ht="74.25" customHeight="1" thickBot="1">
      <c r="B67" s="113" t="s">
        <v>138</v>
      </c>
      <c r="C67" s="114" t="s">
        <v>28</v>
      </c>
      <c r="D67" s="114" t="s">
        <v>13</v>
      </c>
      <c r="E67" s="108" t="s">
        <v>162</v>
      </c>
      <c r="F67" s="114"/>
      <c r="G67" s="134"/>
      <c r="H67" s="134"/>
      <c r="I67" s="244">
        <v>670.6</v>
      </c>
      <c r="J67" s="244">
        <f>J68</f>
        <v>490.8</v>
      </c>
      <c r="K67" s="244">
        <v>490.8</v>
      </c>
      <c r="L67" s="300">
        <f t="shared" si="6"/>
        <v>100</v>
      </c>
      <c r="O67" s="103"/>
    </row>
    <row r="68" spans="2:15" ht="42" customHeight="1">
      <c r="B68" s="115" t="s">
        <v>130</v>
      </c>
      <c r="C68" s="111" t="s">
        <v>28</v>
      </c>
      <c r="D68" s="111" t="s">
        <v>13</v>
      </c>
      <c r="E68" s="108" t="s">
        <v>162</v>
      </c>
      <c r="F68" s="111"/>
      <c r="G68" s="151"/>
      <c r="H68" s="151"/>
      <c r="I68" s="245">
        <f>I69</f>
        <v>670.6</v>
      </c>
      <c r="J68" s="245">
        <v>490.8</v>
      </c>
      <c r="K68" s="245">
        <v>490.8</v>
      </c>
      <c r="L68" s="295">
        <f t="shared" si="6"/>
        <v>100</v>
      </c>
      <c r="O68" s="103"/>
    </row>
    <row r="69" spans="2:15" ht="59.25" customHeight="1" thickBot="1">
      <c r="B69" s="109" t="s">
        <v>121</v>
      </c>
      <c r="C69" s="108" t="s">
        <v>28</v>
      </c>
      <c r="D69" s="108" t="s">
        <v>13</v>
      </c>
      <c r="E69" s="108" t="s">
        <v>162</v>
      </c>
      <c r="F69" s="108" t="s">
        <v>120</v>
      </c>
      <c r="G69" s="118"/>
      <c r="H69" s="118"/>
      <c r="I69" s="246">
        <v>670.6</v>
      </c>
      <c r="J69" s="246">
        <v>490.8</v>
      </c>
      <c r="K69" s="246">
        <v>490.8</v>
      </c>
      <c r="L69" s="290">
        <f t="shared" si="6"/>
        <v>100</v>
      </c>
      <c r="O69" s="103"/>
    </row>
    <row r="70" spans="2:12" ht="19.5" thickBot="1">
      <c r="B70" s="128" t="s">
        <v>101</v>
      </c>
      <c r="C70" s="123" t="s">
        <v>28</v>
      </c>
      <c r="D70" s="123" t="s">
        <v>15</v>
      </c>
      <c r="E70" s="123"/>
      <c r="F70" s="123"/>
      <c r="G70" s="124" t="e">
        <f>#REF!+#REF!</f>
        <v>#REF!</v>
      </c>
      <c r="H70" s="130"/>
      <c r="I70" s="256">
        <f>I71</f>
        <v>1310</v>
      </c>
      <c r="J70" s="256">
        <f>J71</f>
        <v>2108.9</v>
      </c>
      <c r="K70" s="256">
        <f>K71</f>
        <v>2108.9</v>
      </c>
      <c r="L70" s="249">
        <f t="shared" si="6"/>
        <v>100</v>
      </c>
    </row>
    <row r="71" spans="2:12" ht="94.5" thickBot="1">
      <c r="B71" s="113" t="s">
        <v>185</v>
      </c>
      <c r="C71" s="123" t="s">
        <v>28</v>
      </c>
      <c r="D71" s="123" t="s">
        <v>15</v>
      </c>
      <c r="E71" s="123" t="s">
        <v>163</v>
      </c>
      <c r="F71" s="123"/>
      <c r="G71" s="203"/>
      <c r="H71" s="204"/>
      <c r="I71" s="256">
        <v>1310</v>
      </c>
      <c r="J71" s="256">
        <f>J72+J76+J78+J80</f>
        <v>2108.9</v>
      </c>
      <c r="K71" s="256">
        <f>K72+K76+K78+K80</f>
        <v>2108.9</v>
      </c>
      <c r="L71" s="249">
        <f t="shared" si="6"/>
        <v>100</v>
      </c>
    </row>
    <row r="72" spans="2:12" ht="114.75" customHeight="1">
      <c r="B72" s="230" t="s">
        <v>186</v>
      </c>
      <c r="C72" s="19" t="s">
        <v>28</v>
      </c>
      <c r="D72" s="19" t="s">
        <v>15</v>
      </c>
      <c r="E72" s="19" t="s">
        <v>164</v>
      </c>
      <c r="F72" s="19"/>
      <c r="G72" s="105">
        <v>-330</v>
      </c>
      <c r="H72" s="143"/>
      <c r="I72" s="261" t="str">
        <f>I73</f>
        <v>300</v>
      </c>
      <c r="J72" s="261">
        <v>250.9</v>
      </c>
      <c r="K72" s="261">
        <v>250.9</v>
      </c>
      <c r="L72" s="308">
        <f t="shared" si="6"/>
        <v>100</v>
      </c>
    </row>
    <row r="73" spans="2:12" ht="61.5" customHeight="1">
      <c r="B73" s="182" t="s">
        <v>121</v>
      </c>
      <c r="C73" s="24" t="s">
        <v>28</v>
      </c>
      <c r="D73" s="24" t="s">
        <v>15</v>
      </c>
      <c r="E73" s="19" t="s">
        <v>164</v>
      </c>
      <c r="F73" s="186" t="s">
        <v>120</v>
      </c>
      <c r="G73" s="187"/>
      <c r="H73" s="188"/>
      <c r="I73" s="262" t="s">
        <v>133</v>
      </c>
      <c r="J73" s="262" t="s">
        <v>210</v>
      </c>
      <c r="K73" s="284">
        <v>250.9</v>
      </c>
      <c r="L73" s="284">
        <f t="shared" si="6"/>
        <v>100</v>
      </c>
    </row>
    <row r="74" spans="2:12" ht="84" customHeight="1">
      <c r="B74" s="190" t="s">
        <v>187</v>
      </c>
      <c r="C74" s="35" t="s">
        <v>28</v>
      </c>
      <c r="D74" s="35" t="s">
        <v>15</v>
      </c>
      <c r="E74" s="35" t="s">
        <v>165</v>
      </c>
      <c r="F74" s="126"/>
      <c r="G74" s="131"/>
      <c r="H74" s="110"/>
      <c r="I74" s="263" t="s">
        <v>141</v>
      </c>
      <c r="J74" s="263"/>
      <c r="K74" s="246"/>
      <c r="L74" s="246"/>
    </row>
    <row r="75" spans="2:12" ht="61.5" customHeight="1">
      <c r="B75" s="182" t="s">
        <v>121</v>
      </c>
      <c r="C75" s="35" t="s">
        <v>28</v>
      </c>
      <c r="D75" s="35" t="s">
        <v>15</v>
      </c>
      <c r="E75" s="35" t="s">
        <v>165</v>
      </c>
      <c r="F75" s="126" t="s">
        <v>120</v>
      </c>
      <c r="G75" s="131"/>
      <c r="H75" s="110"/>
      <c r="I75" s="263" t="s">
        <v>141</v>
      </c>
      <c r="J75" s="263"/>
      <c r="K75" s="246"/>
      <c r="L75" s="246"/>
    </row>
    <row r="76" spans="2:13" ht="94.5" customHeight="1">
      <c r="B76" s="190" t="s">
        <v>188</v>
      </c>
      <c r="C76" s="179" t="s">
        <v>28</v>
      </c>
      <c r="D76" s="179" t="s">
        <v>15</v>
      </c>
      <c r="E76" s="126" t="s">
        <v>166</v>
      </c>
      <c r="F76" s="179"/>
      <c r="G76" s="184"/>
      <c r="H76" s="185"/>
      <c r="I76" s="260">
        <v>100</v>
      </c>
      <c r="J76" s="260"/>
      <c r="K76" s="260"/>
      <c r="L76" s="309" t="e">
        <f t="shared" si="6"/>
        <v>#DIV/0!</v>
      </c>
      <c r="M76" s="189"/>
    </row>
    <row r="77" spans="2:12" ht="59.25" customHeight="1">
      <c r="B77" s="182" t="s">
        <v>121</v>
      </c>
      <c r="C77" s="35" t="s">
        <v>28</v>
      </c>
      <c r="D77" s="35" t="s">
        <v>15</v>
      </c>
      <c r="E77" s="126" t="s">
        <v>166</v>
      </c>
      <c r="F77" s="35" t="s">
        <v>120</v>
      </c>
      <c r="G77" s="117"/>
      <c r="H77" s="142"/>
      <c r="I77" s="264">
        <v>100</v>
      </c>
      <c r="J77" s="264"/>
      <c r="K77" s="285"/>
      <c r="L77" s="259" t="e">
        <f t="shared" si="6"/>
        <v>#DIV/0!</v>
      </c>
    </row>
    <row r="78" spans="2:12" ht="90.75" customHeight="1">
      <c r="B78" s="190" t="s">
        <v>189</v>
      </c>
      <c r="C78" s="179" t="s">
        <v>28</v>
      </c>
      <c r="D78" s="183" t="s">
        <v>15</v>
      </c>
      <c r="E78" s="108" t="s">
        <v>167</v>
      </c>
      <c r="F78" s="193"/>
      <c r="G78" s="184"/>
      <c r="H78" s="185"/>
      <c r="I78" s="260">
        <v>610</v>
      </c>
      <c r="J78" s="260">
        <f>J79</f>
        <v>1858</v>
      </c>
      <c r="K78" s="260" t="str">
        <f>K79</f>
        <v>1858</v>
      </c>
      <c r="L78" s="309">
        <f t="shared" si="6"/>
        <v>100.00000000000001</v>
      </c>
    </row>
    <row r="79" spans="2:12" ht="78.75" customHeight="1">
      <c r="B79" s="182" t="s">
        <v>121</v>
      </c>
      <c r="C79" s="19" t="s">
        <v>28</v>
      </c>
      <c r="D79" s="191" t="s">
        <v>15</v>
      </c>
      <c r="E79" s="108" t="s">
        <v>167</v>
      </c>
      <c r="F79" s="194" t="s">
        <v>120</v>
      </c>
      <c r="G79" s="105"/>
      <c r="H79" s="143"/>
      <c r="I79" s="261">
        <v>610</v>
      </c>
      <c r="J79" s="261">
        <v>1858</v>
      </c>
      <c r="K79" s="285" t="s">
        <v>209</v>
      </c>
      <c r="L79" s="308">
        <f t="shared" si="6"/>
        <v>100.00000000000001</v>
      </c>
    </row>
    <row r="80" spans="2:12" ht="100.5" customHeight="1">
      <c r="B80" s="195" t="s">
        <v>190</v>
      </c>
      <c r="C80" s="24" t="s">
        <v>28</v>
      </c>
      <c r="D80" s="192" t="s">
        <v>15</v>
      </c>
      <c r="E80" s="125" t="s">
        <v>168</v>
      </c>
      <c r="F80" s="157"/>
      <c r="G80" s="106"/>
      <c r="H80" s="145"/>
      <c r="I80" s="265">
        <v>100</v>
      </c>
      <c r="J80" s="265"/>
      <c r="K80" s="265"/>
      <c r="L80" s="310" t="e">
        <f t="shared" si="6"/>
        <v>#DIV/0!</v>
      </c>
    </row>
    <row r="81" spans="2:12" ht="57.75" customHeight="1">
      <c r="B81" s="182" t="s">
        <v>121</v>
      </c>
      <c r="C81" s="24" t="s">
        <v>28</v>
      </c>
      <c r="D81" s="192" t="s">
        <v>15</v>
      </c>
      <c r="E81" s="125" t="s">
        <v>168</v>
      </c>
      <c r="F81" s="157" t="s">
        <v>120</v>
      </c>
      <c r="G81" s="106"/>
      <c r="H81" s="145"/>
      <c r="I81" s="263" t="s">
        <v>142</v>
      </c>
      <c r="J81" s="263"/>
      <c r="K81" s="246"/>
      <c r="L81" s="310" t="e">
        <f t="shared" si="6"/>
        <v>#DIV/0!</v>
      </c>
    </row>
    <row r="82" spans="2:12" ht="95.25" customHeight="1">
      <c r="B82" s="195" t="s">
        <v>191</v>
      </c>
      <c r="C82" s="24" t="s">
        <v>28</v>
      </c>
      <c r="D82" s="192" t="s">
        <v>15</v>
      </c>
      <c r="E82" s="125" t="s">
        <v>169</v>
      </c>
      <c r="F82" s="157"/>
      <c r="G82" s="110"/>
      <c r="H82" s="110"/>
      <c r="I82" s="266">
        <v>50</v>
      </c>
      <c r="J82" s="266"/>
      <c r="K82" s="266">
        <f>K83</f>
        <v>0</v>
      </c>
      <c r="L82" s="310">
        <v>0</v>
      </c>
    </row>
    <row r="83" spans="2:12" ht="57" customHeight="1">
      <c r="B83" s="196" t="s">
        <v>121</v>
      </c>
      <c r="C83" s="125" t="s">
        <v>28</v>
      </c>
      <c r="D83" s="125" t="s">
        <v>15</v>
      </c>
      <c r="E83" s="125" t="s">
        <v>169</v>
      </c>
      <c r="F83" s="125" t="s">
        <v>120</v>
      </c>
      <c r="G83" s="139"/>
      <c r="H83" s="139"/>
      <c r="I83" s="267">
        <v>50</v>
      </c>
      <c r="J83" s="267"/>
      <c r="K83" s="242"/>
      <c r="L83" s="242">
        <v>0</v>
      </c>
    </row>
    <row r="84" spans="2:12" ht="57" customHeight="1">
      <c r="B84" s="109"/>
      <c r="C84" s="108" t="s">
        <v>28</v>
      </c>
      <c r="D84" s="108" t="s">
        <v>15</v>
      </c>
      <c r="E84" s="125" t="s">
        <v>201</v>
      </c>
      <c r="F84" s="108"/>
      <c r="G84" s="110"/>
      <c r="H84" s="110"/>
      <c r="I84" s="266"/>
      <c r="J84" s="266"/>
      <c r="K84" s="246"/>
      <c r="L84" s="246"/>
    </row>
    <row r="85" spans="2:12" ht="57" customHeight="1">
      <c r="B85" s="196" t="s">
        <v>121</v>
      </c>
      <c r="C85" s="108" t="s">
        <v>28</v>
      </c>
      <c r="D85" s="108" t="s">
        <v>15</v>
      </c>
      <c r="E85" s="125" t="s">
        <v>201</v>
      </c>
      <c r="F85" s="108" t="s">
        <v>120</v>
      </c>
      <c r="G85" s="110"/>
      <c r="H85" s="110"/>
      <c r="I85" s="266">
        <v>100</v>
      </c>
      <c r="J85" s="266"/>
      <c r="K85" s="246"/>
      <c r="L85" s="246"/>
    </row>
    <row r="86" spans="2:12" ht="19.5" thickBot="1">
      <c r="B86" s="231" t="s">
        <v>43</v>
      </c>
      <c r="C86" s="232" t="s">
        <v>32</v>
      </c>
      <c r="D86" s="165"/>
      <c r="E86" s="176" t="s">
        <v>170</v>
      </c>
      <c r="F86" s="233"/>
      <c r="G86" s="234" t="e">
        <f>#REF!+#REF!</f>
        <v>#REF!</v>
      </c>
      <c r="H86" s="235"/>
      <c r="I86" s="268">
        <f>I87</f>
        <v>50</v>
      </c>
      <c r="J86" s="268">
        <f>J87</f>
        <v>54.6</v>
      </c>
      <c r="K86" s="268">
        <f>K87</f>
        <v>54.6</v>
      </c>
      <c r="L86" s="294">
        <f>K86/J86%</f>
        <v>100</v>
      </c>
    </row>
    <row r="87" spans="2:12" ht="19.5" thickBot="1">
      <c r="B87" s="156" t="s">
        <v>131</v>
      </c>
      <c r="C87" s="114" t="s">
        <v>32</v>
      </c>
      <c r="D87" s="114" t="s">
        <v>105</v>
      </c>
      <c r="E87" s="114" t="s">
        <v>170</v>
      </c>
      <c r="F87" s="114"/>
      <c r="G87" s="138"/>
      <c r="H87" s="138"/>
      <c r="I87" s="244">
        <f>I89</f>
        <v>50</v>
      </c>
      <c r="J87" s="244">
        <f>J89</f>
        <v>54.6</v>
      </c>
      <c r="K87" s="244">
        <f>K89</f>
        <v>54.6</v>
      </c>
      <c r="L87" s="300">
        <f>K87/J87%</f>
        <v>100</v>
      </c>
    </row>
    <row r="88" spans="2:15" ht="57" thickBot="1">
      <c r="B88" s="141" t="s">
        <v>138</v>
      </c>
      <c r="C88" s="140" t="s">
        <v>105</v>
      </c>
      <c r="D88" s="114" t="s">
        <v>105</v>
      </c>
      <c r="E88" s="114" t="s">
        <v>170</v>
      </c>
      <c r="F88" s="114"/>
      <c r="G88" s="138"/>
      <c r="H88" s="138"/>
      <c r="I88" s="244">
        <v>50</v>
      </c>
      <c r="J88" s="244">
        <v>54.6</v>
      </c>
      <c r="K88" s="244">
        <v>54.6</v>
      </c>
      <c r="L88" s="293">
        <f>K88/J88%</f>
        <v>100</v>
      </c>
      <c r="O88" s="171"/>
    </row>
    <row r="89" spans="2:15" ht="83.25" customHeight="1" thickBot="1">
      <c r="B89" s="141" t="s">
        <v>121</v>
      </c>
      <c r="C89" s="211"/>
      <c r="D89" s="114"/>
      <c r="E89" s="114" t="s">
        <v>170</v>
      </c>
      <c r="F89" s="114" t="s">
        <v>120</v>
      </c>
      <c r="G89" s="138"/>
      <c r="H89" s="138"/>
      <c r="I89" s="256">
        <v>50</v>
      </c>
      <c r="J89" s="256">
        <v>54.6</v>
      </c>
      <c r="K89" s="256">
        <v>54.6</v>
      </c>
      <c r="L89" s="293">
        <f>K89/J89*100</f>
        <v>100</v>
      </c>
      <c r="O89" s="171"/>
    </row>
    <row r="90" spans="2:12" ht="19.5" thickBot="1">
      <c r="B90" s="113" t="s">
        <v>51</v>
      </c>
      <c r="C90" s="114" t="s">
        <v>52</v>
      </c>
      <c r="D90" s="114" t="s">
        <v>105</v>
      </c>
      <c r="E90" s="114" t="s">
        <v>156</v>
      </c>
      <c r="F90" s="119"/>
      <c r="G90" s="120"/>
      <c r="H90" s="120"/>
      <c r="I90" s="256">
        <f>I91</f>
        <v>82.1</v>
      </c>
      <c r="J90" s="256">
        <f>J91</f>
        <v>105.1</v>
      </c>
      <c r="K90" s="256">
        <f>K91</f>
        <v>105.1</v>
      </c>
      <c r="L90" s="293">
        <f>K90/J90%</f>
        <v>100</v>
      </c>
    </row>
    <row r="91" spans="2:12" ht="19.5" thickBot="1">
      <c r="B91" s="113" t="s">
        <v>53</v>
      </c>
      <c r="C91" s="114" t="s">
        <v>52</v>
      </c>
      <c r="D91" s="114" t="s">
        <v>11</v>
      </c>
      <c r="E91" s="169" t="s">
        <v>156</v>
      </c>
      <c r="F91" s="119"/>
      <c r="G91" s="120"/>
      <c r="H91" s="120"/>
      <c r="I91" s="269">
        <v>82.1</v>
      </c>
      <c r="J91" s="269">
        <f aca="true" t="shared" si="7" ref="I91:K92">J92</f>
        <v>105.1</v>
      </c>
      <c r="K91" s="269">
        <f t="shared" si="7"/>
        <v>105.1</v>
      </c>
      <c r="L91" s="249">
        <f>K91/J91%</f>
        <v>100</v>
      </c>
    </row>
    <row r="92" spans="2:12" ht="115.5" customHeight="1">
      <c r="B92" s="136" t="s">
        <v>139</v>
      </c>
      <c r="C92" s="137" t="s">
        <v>52</v>
      </c>
      <c r="D92" s="137" t="s">
        <v>11</v>
      </c>
      <c r="E92" s="111" t="s">
        <v>171</v>
      </c>
      <c r="F92" s="137"/>
      <c r="G92" s="147"/>
      <c r="H92" s="147"/>
      <c r="I92" s="270">
        <f t="shared" si="7"/>
        <v>82.1</v>
      </c>
      <c r="J92" s="270">
        <f t="shared" si="7"/>
        <v>105.1</v>
      </c>
      <c r="K92" s="270">
        <f t="shared" si="7"/>
        <v>105.1</v>
      </c>
      <c r="L92" s="290">
        <f>K92/J92%</f>
        <v>100</v>
      </c>
    </row>
    <row r="93" spans="2:12" ht="45.75" customHeight="1" thickBot="1">
      <c r="B93" s="198" t="s">
        <v>132</v>
      </c>
      <c r="C93" s="125" t="s">
        <v>52</v>
      </c>
      <c r="D93" s="125" t="s">
        <v>11</v>
      </c>
      <c r="E93" s="111" t="s">
        <v>171</v>
      </c>
      <c r="F93" s="125" t="s">
        <v>133</v>
      </c>
      <c r="G93" s="139"/>
      <c r="H93" s="139"/>
      <c r="I93" s="271">
        <v>82.1</v>
      </c>
      <c r="J93" s="271">
        <v>105.1</v>
      </c>
      <c r="K93" s="271">
        <v>105.1</v>
      </c>
      <c r="L93" s="258">
        <f>K93/J93%</f>
        <v>100</v>
      </c>
    </row>
    <row r="94" spans="2:12" ht="75.75" customHeight="1" thickBot="1">
      <c r="B94" s="128" t="s">
        <v>102</v>
      </c>
      <c r="C94" s="123" t="s">
        <v>57</v>
      </c>
      <c r="D94" s="123" t="s">
        <v>105</v>
      </c>
      <c r="E94" s="111" t="s">
        <v>172</v>
      </c>
      <c r="F94" s="129"/>
      <c r="G94" s="130" t="e">
        <f>#REF!</f>
        <v>#REF!</v>
      </c>
      <c r="H94" s="146"/>
      <c r="I94" s="272">
        <f>I96</f>
        <v>50</v>
      </c>
      <c r="J94" s="272">
        <f>J96</f>
        <v>67.6</v>
      </c>
      <c r="K94" s="272">
        <f>K96</f>
        <v>67.6</v>
      </c>
      <c r="L94" s="296">
        <f aca="true" t="shared" si="8" ref="L94:L100">K94/J94%</f>
        <v>100</v>
      </c>
    </row>
    <row r="95" spans="2:12" ht="87.75" customHeight="1">
      <c r="B95" s="136" t="s">
        <v>138</v>
      </c>
      <c r="C95" s="108" t="s">
        <v>57</v>
      </c>
      <c r="D95" s="157" t="s">
        <v>11</v>
      </c>
      <c r="E95" s="111" t="s">
        <v>172</v>
      </c>
      <c r="F95" s="24"/>
      <c r="G95" s="105"/>
      <c r="H95" s="143"/>
      <c r="I95" s="273">
        <f>I96</f>
        <v>50</v>
      </c>
      <c r="J95" s="273">
        <f>J96</f>
        <v>67.6</v>
      </c>
      <c r="K95" s="273">
        <v>67.6</v>
      </c>
      <c r="L95" s="287">
        <f t="shared" si="8"/>
        <v>100</v>
      </c>
    </row>
    <row r="96" spans="2:12" ht="59.25" customHeight="1" thickBot="1">
      <c r="B96" s="109" t="s">
        <v>121</v>
      </c>
      <c r="C96" s="108" t="s">
        <v>57</v>
      </c>
      <c r="D96" s="157" t="s">
        <v>11</v>
      </c>
      <c r="E96" s="111" t="s">
        <v>172</v>
      </c>
      <c r="F96" s="24" t="s">
        <v>120</v>
      </c>
      <c r="G96" s="105"/>
      <c r="H96" s="143"/>
      <c r="I96" s="273">
        <v>50</v>
      </c>
      <c r="J96" s="273">
        <v>67.6</v>
      </c>
      <c r="K96" s="247">
        <v>67.6</v>
      </c>
      <c r="L96" s="287">
        <f t="shared" si="8"/>
        <v>100</v>
      </c>
    </row>
    <row r="97" spans="2:12" ht="77.25" customHeight="1" thickBot="1">
      <c r="B97" s="113" t="s">
        <v>106</v>
      </c>
      <c r="C97" s="114" t="s">
        <v>107</v>
      </c>
      <c r="D97" s="114" t="s">
        <v>105</v>
      </c>
      <c r="E97" s="111" t="s">
        <v>173</v>
      </c>
      <c r="F97" s="114"/>
      <c r="G97" s="138">
        <v>116.5</v>
      </c>
      <c r="H97" s="138"/>
      <c r="I97" s="210" t="str">
        <f aca="true" t="shared" si="9" ref="I97:K99">I98</f>
        <v>50,1</v>
      </c>
      <c r="J97" s="210">
        <f t="shared" si="9"/>
        <v>50.1</v>
      </c>
      <c r="K97" s="244">
        <f t="shared" si="9"/>
        <v>50.1</v>
      </c>
      <c r="L97" s="311">
        <f t="shared" si="8"/>
        <v>100</v>
      </c>
    </row>
    <row r="98" spans="2:12" ht="74.25" customHeight="1">
      <c r="B98" s="149" t="s">
        <v>108</v>
      </c>
      <c r="C98" s="111" t="s">
        <v>107</v>
      </c>
      <c r="D98" s="111" t="s">
        <v>15</v>
      </c>
      <c r="E98" s="111" t="s">
        <v>173</v>
      </c>
      <c r="F98" s="111"/>
      <c r="G98" s="121">
        <v>116.5</v>
      </c>
      <c r="H98" s="121"/>
      <c r="I98" s="274" t="str">
        <f t="shared" si="9"/>
        <v>50,1</v>
      </c>
      <c r="J98" s="279">
        <f t="shared" si="9"/>
        <v>50.1</v>
      </c>
      <c r="K98" s="279">
        <f t="shared" si="9"/>
        <v>50.1</v>
      </c>
      <c r="L98" s="291">
        <f t="shared" si="8"/>
        <v>100</v>
      </c>
    </row>
    <row r="99" spans="2:12" ht="78" customHeight="1">
      <c r="B99" s="162" t="s">
        <v>115</v>
      </c>
      <c r="C99" s="111" t="s">
        <v>107</v>
      </c>
      <c r="D99" s="111" t="s">
        <v>15</v>
      </c>
      <c r="E99" s="111" t="s">
        <v>173</v>
      </c>
      <c r="F99" s="111"/>
      <c r="G99" s="121"/>
      <c r="H99" s="121"/>
      <c r="I99" s="275" t="str">
        <f t="shared" si="9"/>
        <v>50,1</v>
      </c>
      <c r="J99" s="254">
        <f t="shared" si="9"/>
        <v>50.1</v>
      </c>
      <c r="K99" s="254">
        <f t="shared" si="9"/>
        <v>50.1</v>
      </c>
      <c r="L99" s="290">
        <f t="shared" si="8"/>
        <v>100</v>
      </c>
    </row>
    <row r="100" spans="2:15" ht="42.75" customHeight="1">
      <c r="B100" s="162" t="s">
        <v>134</v>
      </c>
      <c r="C100" s="111" t="s">
        <v>107</v>
      </c>
      <c r="D100" s="111" t="s">
        <v>15</v>
      </c>
      <c r="E100" s="111" t="s">
        <v>173</v>
      </c>
      <c r="F100" s="111" t="s">
        <v>135</v>
      </c>
      <c r="G100" s="121"/>
      <c r="H100" s="121"/>
      <c r="I100" s="252" t="s">
        <v>200</v>
      </c>
      <c r="J100" s="246">
        <v>50.1</v>
      </c>
      <c r="K100" s="246">
        <v>50.1</v>
      </c>
      <c r="L100" s="290">
        <f t="shared" si="8"/>
        <v>100</v>
      </c>
      <c r="O100" s="150"/>
    </row>
    <row r="101" ht="18.75">
      <c r="J101" s="205"/>
    </row>
    <row r="102" spans="2:9" ht="18.75">
      <c r="B102" s="2"/>
      <c r="C102" s="2"/>
      <c r="D102" s="2"/>
      <c r="E102" s="2"/>
      <c r="F102" s="2"/>
      <c r="G102" s="2"/>
      <c r="H102" s="2"/>
      <c r="I102" s="2"/>
    </row>
    <row r="104" spans="2:10" ht="18.75">
      <c r="B104" s="2"/>
      <c r="C104" s="2"/>
      <c r="D104" s="2"/>
      <c r="E104" s="2"/>
      <c r="F104" s="2"/>
      <c r="G104" s="2"/>
      <c r="H104" s="2"/>
      <c r="I104" s="2"/>
      <c r="J104" s="208"/>
    </row>
    <row r="105" spans="2:9" ht="18.75">
      <c r="B105" s="2"/>
      <c r="C105" s="2"/>
      <c r="D105" s="2"/>
      <c r="E105" s="2"/>
      <c r="F105" s="2"/>
      <c r="G105" s="2"/>
      <c r="H105" s="2"/>
      <c r="I105" s="2"/>
    </row>
    <row r="106" spans="2:4" ht="15">
      <c r="B106" s="209"/>
      <c r="C106" s="209"/>
      <c r="D106" s="209"/>
    </row>
  </sheetData>
  <sheetProtection/>
  <mergeCells count="2">
    <mergeCell ref="C2:I6"/>
    <mergeCell ref="B10:I10"/>
  </mergeCells>
  <printOptions/>
  <pageMargins left="0.7875" right="0.39375" top="0.39375" bottom="0.19652777777777777" header="0.5118055555555556" footer="0.5118055555555556"/>
  <pageSetup fitToHeight="0" fitToWidth="1"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ALFA</cp:lastModifiedBy>
  <cp:lastPrinted>2019-05-13T10:53:56Z</cp:lastPrinted>
  <dcterms:created xsi:type="dcterms:W3CDTF">2017-03-28T08:32:32Z</dcterms:created>
  <dcterms:modified xsi:type="dcterms:W3CDTF">2019-05-13T10:54:02Z</dcterms:modified>
  <cp:category/>
  <cp:version/>
  <cp:contentType/>
  <cp:contentStatus/>
</cp:coreProperties>
</file>